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3"/>
  </bookViews>
  <sheets>
    <sheet name="CSB" sheetId="1" r:id="rId1"/>
    <sheet name="CIS" sheetId="2" r:id="rId2"/>
    <sheet name="CSCE" sheetId="3" r:id="rId3"/>
    <sheet name="CCF" sheetId="4" r:id="rId4"/>
    <sheet name="NotesLR" sheetId="5" r:id="rId5"/>
    <sheet name="Notes_MASB26" sheetId="6" r:id="rId6"/>
  </sheets>
  <externalReferences>
    <externalReference r:id="rId9"/>
  </externalReferences>
  <definedNames>
    <definedName name="_xlnm.Print_Area" localSheetId="1">'CIS'!$A$1:$J$45</definedName>
    <definedName name="_xlnm.Print_Area" localSheetId="0">'CSB'!$A$1:$L$63</definedName>
    <definedName name="_xlnm.Print_Area" localSheetId="2">'CSCE'!$A$1:$K$41</definedName>
    <definedName name="_xlnm.Print_Area" localSheetId="5">'Notes_MASB26'!$A$1:$N$90</definedName>
    <definedName name="_xlnm.Print_Area" localSheetId="4">'NotesLR'!$A$1:$L$152</definedName>
  </definedNames>
  <calcPr fullCalcOnLoad="1"/>
</workbook>
</file>

<file path=xl/sharedStrings.xml><?xml version="1.0" encoding="utf-8"?>
<sst xmlns="http://schemas.openxmlformats.org/spreadsheetml/2006/main" count="311" uniqueCount="241">
  <si>
    <t>BRITE-TECH BERHAD (550212-U)</t>
  </si>
  <si>
    <t>Incorporated in Malaysia</t>
  </si>
  <si>
    <t>CONDENSED CONSOLIDATED BALANCE SHEET</t>
  </si>
  <si>
    <t>AS AT</t>
  </si>
  <si>
    <t>30.9.2002</t>
  </si>
  <si>
    <t>31.12.2001</t>
  </si>
  <si>
    <t>(UNAUDITED)</t>
  </si>
  <si>
    <t>(AUDITED)</t>
  </si>
  <si>
    <t>*</t>
  </si>
  <si>
    <t>RM'000</t>
  </si>
  <si>
    <t>Property, plant &amp; equipment</t>
  </si>
  <si>
    <t>Investment in associated companies</t>
  </si>
  <si>
    <t>Other investments</t>
  </si>
  <si>
    <t>Deferred expenditure</t>
  </si>
  <si>
    <t>Current Assets</t>
  </si>
  <si>
    <t>Inventories</t>
  </si>
  <si>
    <t>Gross amount due from customers</t>
  </si>
  <si>
    <t>Trade and other receivables</t>
  </si>
  <si>
    <t>Amount due from associated companies</t>
  </si>
  <si>
    <t>Fixed deposits with licensed banks</t>
  </si>
  <si>
    <t>Cash &amp; bank balances</t>
  </si>
  <si>
    <t>Current Liabilities</t>
  </si>
  <si>
    <t>Trade and other payables</t>
  </si>
  <si>
    <t>Short term borrowings (secured)</t>
  </si>
  <si>
    <t>Amount due to directors</t>
  </si>
  <si>
    <t>Provision for taxation</t>
  </si>
  <si>
    <t>Net Current Assets</t>
  </si>
  <si>
    <t>Financed by:</t>
  </si>
  <si>
    <t>Share Capital</t>
  </si>
  <si>
    <t>Reserves</t>
  </si>
  <si>
    <t xml:space="preserve">       Share premium</t>
  </si>
  <si>
    <t xml:space="preserve">       Reserve on consolidation</t>
  </si>
  <si>
    <t xml:space="preserve">       Retained profits</t>
  </si>
  <si>
    <t>Shareholders' Equity</t>
  </si>
  <si>
    <t>Long term borrowings (secured)</t>
  </si>
  <si>
    <t>Deferred taxation</t>
  </si>
  <si>
    <t>Net tangible assets per share (RM)</t>
  </si>
  <si>
    <t>**</t>
  </si>
  <si>
    <t>* Based on proforma balance sheet as acquisitions of companies were only completed on 23 May 2002.</t>
  </si>
  <si>
    <t>CONDENSED CONSOLIDATED INCOME STATEMENT</t>
  </si>
  <si>
    <t>For the period ended 30 September 2002</t>
  </si>
  <si>
    <t>(The figures have not been audited)</t>
  </si>
  <si>
    <t>INDIVIDUAL QUARTER</t>
  </si>
  <si>
    <t>CUMULATIVE QUARTER</t>
  </si>
  <si>
    <t xml:space="preserve">CURRENT </t>
  </si>
  <si>
    <t xml:space="preserve">PRECEDING </t>
  </si>
  <si>
    <t>PRECEDING</t>
  </si>
  <si>
    <t>YEAR</t>
  </si>
  <si>
    <t xml:space="preserve">YEAR </t>
  </si>
  <si>
    <t>3RD QUARTER</t>
  </si>
  <si>
    <t>TODATE</t>
  </si>
  <si>
    <t>30.9.2001 *</t>
  </si>
  <si>
    <t>Revenue</t>
  </si>
  <si>
    <t>Operating expenses</t>
  </si>
  <si>
    <t>Other operating income</t>
  </si>
  <si>
    <t>Profit from operations</t>
  </si>
  <si>
    <t>Interest income</t>
  </si>
  <si>
    <t>Finance cost</t>
  </si>
  <si>
    <t>Net profit before tax</t>
  </si>
  <si>
    <t>Taxation</t>
  </si>
  <si>
    <t>Profit after taxation for the period</t>
  </si>
  <si>
    <t>Basic earnings per ordinary share (sen)</t>
  </si>
  <si>
    <t>Fully diluted earnings per ordinary share (sen)</t>
  </si>
  <si>
    <t>N/A</t>
  </si>
  <si>
    <t>* Based on proforma consolidated results as acquisitions of companies were only completed on 23 May 2002.</t>
  </si>
  <si>
    <t>CONDENSED CONSOLIDATED CASH FLOW STATEMENT</t>
  </si>
  <si>
    <t>CASH FLOW FROM OPERATING ACTIVITIES</t>
  </si>
  <si>
    <t>Profit before taxation</t>
  </si>
  <si>
    <t>Adjustments for:</t>
  </si>
  <si>
    <t>Depreciation</t>
  </si>
  <si>
    <t>Interest expenses</t>
  </si>
  <si>
    <t>Operating profit before changes in working capital</t>
  </si>
  <si>
    <t>Changes in current assets</t>
  </si>
  <si>
    <t>Changes in current liabilities</t>
  </si>
  <si>
    <t>Cash generated from operations</t>
  </si>
  <si>
    <t>Tax paid</t>
  </si>
  <si>
    <t>Net cash inflow from operating activities</t>
  </si>
  <si>
    <t>CASH FLOW FROM INVESTING ACTIVITIES</t>
  </si>
  <si>
    <t>Purchase of property, plant &amp; equipment</t>
  </si>
  <si>
    <t>Proceed from issue of shares</t>
  </si>
  <si>
    <t>Proceed from share premium</t>
  </si>
  <si>
    <t>Interest received</t>
  </si>
  <si>
    <t>Net cash outflow from investing activities</t>
  </si>
  <si>
    <t>CASH FLOW FROM FINANCING ACTIVITIES</t>
  </si>
  <si>
    <t>Bank borrowings</t>
  </si>
  <si>
    <t>Interest paid</t>
  </si>
  <si>
    <t>Proceed from sale of investment</t>
  </si>
  <si>
    <t>Dividends paid to shareholders</t>
  </si>
  <si>
    <t>Dividends paid to minority shareholders of subsidiary companies</t>
  </si>
  <si>
    <t>Net cash inflow/(outflow) from financing activities</t>
  </si>
  <si>
    <t>NET INCREASE IN CASH AND CASH EQUIVALENTS</t>
  </si>
  <si>
    <t>CASH AND CASH EQUIVALENTS AT 1ST JANUARY</t>
  </si>
  <si>
    <t>CASH AND CASH EQUIVALENTS CARRIED FORWARD</t>
  </si>
  <si>
    <t>BRITE-TECH BERHAD (550212-U))</t>
  </si>
  <si>
    <t>CONDENSED CONSOLIDATED STATEMENT OF CHANGES IN EQUITY</t>
  </si>
  <si>
    <t>Issued and fully</t>
  </si>
  <si>
    <t>Non-</t>
  </si>
  <si>
    <t>paid ordinary</t>
  </si>
  <si>
    <t>&lt;----distributable---&gt;</t>
  </si>
  <si>
    <t>Distributable</t>
  </si>
  <si>
    <t>shares of</t>
  </si>
  <si>
    <t>Share</t>
  </si>
  <si>
    <t>Reserve on</t>
  </si>
  <si>
    <t>retained</t>
  </si>
  <si>
    <t>RM0.10 each</t>
  </si>
  <si>
    <t>premium</t>
  </si>
  <si>
    <t>consolidation</t>
  </si>
  <si>
    <t>profits</t>
  </si>
  <si>
    <t>Total</t>
  </si>
  <si>
    <t>Balance at 1 January 2002</t>
  </si>
  <si>
    <t xml:space="preserve">    RM0.10 each pursuant of acquisitions </t>
  </si>
  <si>
    <t xml:space="preserve">    of target companies</t>
  </si>
  <si>
    <t xml:space="preserve">Profit from consolidation with </t>
  </si>
  <si>
    <t xml:space="preserve">    subsidiary companies less</t>
  </si>
  <si>
    <t xml:space="preserve">    dividends amounting to </t>
  </si>
  <si>
    <t xml:space="preserve">    RM0.875 million paid to previous</t>
  </si>
  <si>
    <t xml:space="preserve">    shareholders</t>
  </si>
  <si>
    <t>Reserve on consolidation</t>
  </si>
  <si>
    <t xml:space="preserve">Placement issue of 30,100,000 new </t>
  </si>
  <si>
    <t xml:space="preserve">    ordinary shares of RM0.10 each</t>
  </si>
  <si>
    <t xml:space="preserve">    at an issue price of RM0.35 per share</t>
  </si>
  <si>
    <t xml:space="preserve">    shares of RM0.10 each at an issue </t>
  </si>
  <si>
    <t xml:space="preserve">    price of RM0.35 per share</t>
  </si>
  <si>
    <t xml:space="preserve">    less listing expenses RM1.397 million</t>
  </si>
  <si>
    <t>Net profit for the period</t>
  </si>
  <si>
    <t>-</t>
  </si>
  <si>
    <t>Balance at 30 Septemebr 2002</t>
  </si>
  <si>
    <t>NOTES ON INFORMATION REQUIRED UNDER THE KLSE LISTING REQUIREMENTS</t>
  </si>
  <si>
    <t>Review of Performance for the Current Quarter and Financial Year-to-date</t>
  </si>
  <si>
    <t>Group revenue for the nine months to 30 September 2002 decreased by 23% to RM9.687 million compared to RM12,591 million in the corresponding period last year whilst profit before tax was also lower at RM3.835 million against RM4.881 million achieved in the corresponding period last year. The decrease in performance was mainly due to prospective clients and businesses remaining cautious in their spending as a result of worries of an impending war in West Asia and of the global economic uncertainties.</t>
  </si>
  <si>
    <t>To the best knowledge of the Directors, the results of the current financial period under review have not been affected by any transactions or event of a material or unusual nature.</t>
  </si>
  <si>
    <t>Comparison of Current Quarter Results with the Preceding Quarter</t>
  </si>
  <si>
    <t>Current</t>
  </si>
  <si>
    <t>Preceding</t>
  </si>
  <si>
    <t>Quarter</t>
  </si>
  <si>
    <t>Profit Before Tax</t>
  </si>
  <si>
    <t>For the quarter under review, the Group recorded a revenue of RM3.021 million representing a 37% decrease over the previous quarter's revenue of RM4.815 million. Profit before tax of RM1.050 million was also lower against the preceding quarter's pre-tax profit of RM1.863 million. The decrease in performance was mainly due to the deferment of projects by prospective clients and businesses who remain more cautious in their spending as a result of worries of the uncertain global economic as well as the impending war in West Asia.</t>
  </si>
  <si>
    <t>Prospects</t>
  </si>
  <si>
    <t>The performance of the Group for the remainder of the year is likely to be weaker in view of the continued slowing down of the global economy as well as subdued recovery in the general industries, in particular the semi-conductor industry.</t>
  </si>
  <si>
    <t xml:space="preserve">Variance of Actual from Forecast Profit After Tax </t>
  </si>
  <si>
    <t>There were no profit forecast for this quarter ended 30 September 2002 and no profit guarantee requirements.</t>
  </si>
  <si>
    <t>Tax Expense</t>
  </si>
  <si>
    <t>The taxation charge for the current quarter includes the following:</t>
  </si>
  <si>
    <t>3 months</t>
  </si>
  <si>
    <t>9 months</t>
  </si>
  <si>
    <t>3rd Quarter</t>
  </si>
  <si>
    <t>Todate</t>
  </si>
  <si>
    <t>Current year's provision</t>
  </si>
  <si>
    <t>No provision for deferred tax was provided for the quarter ended 30 September 2002.</t>
  </si>
  <si>
    <t>Unquoted Investments and / or Properties</t>
  </si>
  <si>
    <t>There were no sales of unquoted investments and / or properties for the period under review.</t>
  </si>
  <si>
    <t>Quoted Securities</t>
  </si>
  <si>
    <t>There were no purchase or disposal of quoted securities in the current quarter.</t>
  </si>
  <si>
    <t>Status of Corporate Proposals Announced But Not Completed</t>
  </si>
  <si>
    <t>There were no corporate proposals announced for the current quarter.</t>
  </si>
  <si>
    <t>Borrowings</t>
  </si>
  <si>
    <t>Group borrowings as at the current quarter are as follows:</t>
  </si>
  <si>
    <t>Short term borrowings (Secured)</t>
  </si>
  <si>
    <t>Long term borrowings (Secured)</t>
  </si>
  <si>
    <t>The Group's borrowings are all denominated in Ringgit Malaysia.</t>
  </si>
  <si>
    <t>Off Balance Sheet Financial Instruments</t>
  </si>
  <si>
    <t>There were no financial instruments with off balance sheet risk at the date of this report.</t>
  </si>
  <si>
    <t>Changes in Material Litigation</t>
  </si>
  <si>
    <t>There were no material litigations at the date of this report since the preceding financial year ended 31 December 2001.</t>
  </si>
  <si>
    <t>Dividend</t>
  </si>
  <si>
    <t>The directors do not recommend any interim dividend for the quarter under review.</t>
  </si>
  <si>
    <t>Earnings Per Share</t>
  </si>
  <si>
    <t>(a)</t>
  </si>
  <si>
    <r>
      <t>Basic</t>
    </r>
    <r>
      <rPr>
        <sz val="11"/>
        <rFont val="Times New Roman"/>
        <family val="1"/>
      </rPr>
      <t xml:space="preserve"> earnings per share:</t>
    </r>
  </si>
  <si>
    <t>Net Profit Attributable to Ordinary Shareholders</t>
  </si>
  <si>
    <t>Number of Ordinary Shares in Issue ('000)</t>
  </si>
  <si>
    <t>Basic Earnings Per Share (sen)</t>
  </si>
  <si>
    <t>(b)</t>
  </si>
  <si>
    <r>
      <t xml:space="preserve">Diluted </t>
    </r>
    <r>
      <rPr>
        <sz val="11"/>
        <rFont val="Times New Roman"/>
        <family val="1"/>
      </rPr>
      <t>earnings per share</t>
    </r>
  </si>
  <si>
    <t>Not applicable as there were no dilutive potential ordinary shares.</t>
  </si>
  <si>
    <t>Dividends Paid/Declared</t>
  </si>
  <si>
    <t>The Board does not recommend any dividend for the quarter ended 30 September 2002.</t>
  </si>
  <si>
    <t>NOTES TO THE INTERIM FINANCIAL REPORT</t>
  </si>
  <si>
    <t>Accounting Policies</t>
  </si>
  <si>
    <t>The accounting policies, method of computation and basis of consolidation adopted in this interim financial report are consistent with those used in the preparation of the most recent annual audited financial statements.</t>
  </si>
  <si>
    <t>The interim financial report has been prepared in compliance with MASB 26, Interim financial reporting. The condensed interim financial report should be read in conjunction with the most recent annual financial report.</t>
  </si>
  <si>
    <t>Status of Audit Qualification</t>
  </si>
  <si>
    <t>Not applicable, as the auditors report on the financial statement for the year ended 31 December 2001 was not qualified.</t>
  </si>
  <si>
    <t>Comments about the Seasonality or Cyclicality of Operations</t>
  </si>
  <si>
    <t>The Group's principal business is not significantly affected by seasonality or cyclicality of operations.</t>
  </si>
  <si>
    <t>Exceptional items</t>
  </si>
  <si>
    <t xml:space="preserve">There were no exceptional items for the current quarter. </t>
  </si>
  <si>
    <t>Extraordinary items</t>
  </si>
  <si>
    <t>There were no extraordinary items for the current quarter.</t>
  </si>
  <si>
    <t>Material Changes in Estimates Used</t>
  </si>
  <si>
    <t>There were no significant changes in the nature and amount of estimates used in prior interim reporting or prior financial years that have a material effect in the current interim period.</t>
  </si>
  <si>
    <t>Debt and Equity Securities</t>
  </si>
  <si>
    <t>There were no issuances and repayment of debt and equity securities, share buy-backs, share cancellations, shares held as treasury shares and resale of treasury shares for the current quarter under review and current financial year to date.</t>
  </si>
  <si>
    <t xml:space="preserve">Dividends Paid </t>
  </si>
  <si>
    <t>There were no dividends paid for the current quarter.</t>
  </si>
  <si>
    <t>Segmental information</t>
  </si>
  <si>
    <t>Segmental turnover, profit before taxation for the quarter ended 30 September 2002 and the assets employed are as follows:</t>
  </si>
  <si>
    <t>Primary basis - General products and services offered</t>
  </si>
  <si>
    <t>Profit before</t>
  </si>
  <si>
    <t>Assets</t>
  </si>
  <si>
    <t>Turnover</t>
  </si>
  <si>
    <t>taxation</t>
  </si>
  <si>
    <t>employed</t>
  </si>
  <si>
    <t>RM</t>
  </si>
  <si>
    <t>Water treatment chemicals</t>
  </si>
  <si>
    <t>System equipment</t>
  </si>
  <si>
    <t>Ancillary products</t>
  </si>
  <si>
    <t>Laboratories</t>
  </si>
  <si>
    <t>Others</t>
  </si>
  <si>
    <t>Less: Inter-company consolidated adjustments</t>
  </si>
  <si>
    <t>Valuations of Property, Plant and Equipment</t>
  </si>
  <si>
    <t>There were no revaluations of property, plant &amp; equipment for the current quarter.</t>
  </si>
  <si>
    <t>Material Subsequent Event</t>
  </si>
  <si>
    <t>There were no material events subsequent to the current financial period under review to date.</t>
  </si>
  <si>
    <t xml:space="preserve">Changes in the Composition of the Group </t>
  </si>
  <si>
    <t>There were no business combinations, acquisitions or disposals of subsidiaries and long term investments, restructuring or discontinuing of operations for the current financial period to date.</t>
  </si>
  <si>
    <t>Changes in Contingent Liabilities or Contingent Assets</t>
  </si>
  <si>
    <t>The Group does not have any contingent liabilities or assets since the preceding financial year ended 31 December 2001.</t>
  </si>
  <si>
    <t>Utilisation of Listing Proceeds</t>
  </si>
  <si>
    <t>Details of utilisation</t>
  </si>
  <si>
    <t>Total amount</t>
  </si>
  <si>
    <t>of proceeds</t>
  </si>
  <si>
    <t>Utilisation projected</t>
  </si>
  <si>
    <t xml:space="preserve">for the next financial year </t>
  </si>
  <si>
    <t>ending 31 December 2002</t>
  </si>
  <si>
    <t>Actual utilisation</t>
  </si>
  <si>
    <t xml:space="preserve">for the nine months period </t>
  </si>
  <si>
    <t>ended 30 September 2002</t>
  </si>
  <si>
    <t xml:space="preserve">               Deviation</t>
  </si>
  <si>
    <t>Amount</t>
  </si>
  <si>
    <t>%</t>
  </si>
  <si>
    <t>Expansion in Johore</t>
  </si>
  <si>
    <t>Expansion in Klang Valley</t>
  </si>
  <si>
    <t>Purchase of equipment</t>
  </si>
  <si>
    <t>Estimated listing expenses</t>
  </si>
  <si>
    <t>Working capital</t>
  </si>
  <si>
    <t>Total proceeds</t>
  </si>
  <si>
    <t xml:space="preserve">Issue of 112,500,000 ordinary shares of </t>
  </si>
  <si>
    <t>Public issue of 7,400,000 new ordinary</t>
  </si>
  <si>
    <t>** Based on 112,500,000 ordinary shares</t>
  </si>
  <si>
    <t>* Being RM2 share capital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</si>
</sst>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809]d\ mmmm\ yyyy;@"/>
    <numFmt numFmtId="165" formatCode="_(* #,##0_);_(* \(#,##0\);_(* &quot;-&quot;??_);_(@_)"/>
    <numFmt numFmtId="166" formatCode="_(* #,##0.0_);_(* \(#,##0.0\);_(* &quot;-&quot;??_);_(@_)"/>
    <numFmt numFmtId="167" formatCode="_(* #,##0.0_);_(* \(#,##0.0\);_(* &quot;-&quot;?_);_(@_)"/>
    <numFmt numFmtId="168" formatCode="_(* #,##0.0_);_(* \(#,##0.0\);_(* &quot;-&quot;_);_(@_)"/>
  </numFmts>
  <fonts count="18">
    <font>
      <sz val="10"/>
      <name val="Arial"/>
      <family val="0"/>
    </font>
    <font>
      <b/>
      <sz val="12"/>
      <name val="Times New Roman"/>
      <family val="1"/>
    </font>
    <font>
      <b/>
      <sz val="11"/>
      <name val="Times New Roman"/>
      <family val="1"/>
    </font>
    <font>
      <sz val="11"/>
      <name val="Times New Roman"/>
      <family val="1"/>
    </font>
    <font>
      <sz val="10"/>
      <name val="Times New Roman"/>
      <family val="1"/>
    </font>
    <font>
      <b/>
      <sz val="10"/>
      <name val="Times New Roman"/>
      <family val="1"/>
    </font>
    <font>
      <i/>
      <sz val="11"/>
      <name val="Times New Roman"/>
      <family val="1"/>
    </font>
    <font>
      <sz val="11"/>
      <name val="Arial"/>
      <family val="2"/>
    </font>
    <font>
      <i/>
      <sz val="10"/>
      <name val="Times New Roman"/>
      <family val="1"/>
    </font>
    <font>
      <i/>
      <sz val="10"/>
      <name val="Arial"/>
      <family val="0"/>
    </font>
    <font>
      <sz val="8"/>
      <name val="Arial"/>
      <family val="0"/>
    </font>
    <font>
      <sz val="11"/>
      <color indexed="61"/>
      <name val="Times New Roman"/>
      <family val="1"/>
    </font>
    <font>
      <sz val="11"/>
      <color indexed="10"/>
      <name val="Times New Roman"/>
      <family val="1"/>
    </font>
    <font>
      <b/>
      <sz val="11"/>
      <color indexed="61"/>
      <name val="Times New Roman"/>
      <family val="1"/>
    </font>
    <font>
      <b/>
      <i/>
      <u val="single"/>
      <sz val="11"/>
      <name val="Times New Roman"/>
      <family val="1"/>
    </font>
    <font>
      <b/>
      <u val="single"/>
      <sz val="11"/>
      <name val="Times New Roman"/>
      <family val="1"/>
    </font>
    <font>
      <u val="single"/>
      <sz val="11"/>
      <name val="Times New Roman"/>
      <family val="1"/>
    </font>
    <font>
      <b/>
      <sz val="10"/>
      <name val="Arial"/>
      <family val="0"/>
    </font>
  </fonts>
  <fills count="2">
    <fill>
      <patternFill/>
    </fill>
    <fill>
      <patternFill patternType="gray125"/>
    </fill>
  </fills>
  <borders count="2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1" fillId="0" borderId="0" xfId="0" applyFont="1"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2" fillId="0" borderId="1" xfId="0" applyFont="1" applyBorder="1" applyAlignment="1">
      <alignment horizontal="centerContinuous"/>
    </xf>
    <xf numFmtId="0" fontId="3" fillId="0" borderId="1" xfId="0" applyFont="1" applyBorder="1" applyAlignment="1">
      <alignment horizontal="centerContinuous"/>
    </xf>
    <xf numFmtId="0" fontId="4" fillId="0" borderId="1" xfId="0" applyFont="1" applyBorder="1" applyAlignment="1">
      <alignment horizontal="centerContinuous"/>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5" fillId="0" borderId="0" xfId="0" applyFont="1" applyBorder="1" applyAlignment="1">
      <alignment horizontal="center"/>
    </xf>
    <xf numFmtId="0" fontId="5" fillId="0" borderId="0" xfId="0" applyNumberFormat="1" applyFont="1" applyBorder="1" applyAlignment="1">
      <alignment horizontal="center"/>
    </xf>
    <xf numFmtId="164" fontId="5" fillId="0" borderId="0" xfId="0" applyNumberFormat="1" applyFont="1" applyBorder="1" applyAlignment="1">
      <alignment horizontal="center"/>
    </xf>
    <xf numFmtId="0" fontId="5" fillId="0" borderId="0" xfId="0" applyFont="1" applyBorder="1" applyAlignment="1">
      <alignment/>
    </xf>
    <xf numFmtId="0" fontId="3" fillId="0" borderId="2" xfId="0" applyFont="1" applyBorder="1" applyAlignment="1">
      <alignment/>
    </xf>
    <xf numFmtId="0" fontId="5" fillId="0" borderId="2" xfId="0" applyFont="1" applyBorder="1" applyAlignment="1">
      <alignment horizontal="center"/>
    </xf>
    <xf numFmtId="3" fontId="3" fillId="0" borderId="0" xfId="0" applyNumberFormat="1" applyFont="1" applyBorder="1" applyAlignment="1">
      <alignment/>
    </xf>
    <xf numFmtId="0" fontId="2" fillId="0" borderId="0" xfId="0" applyFont="1" applyAlignment="1" quotePrefix="1">
      <alignment horizontal="left"/>
    </xf>
    <xf numFmtId="41" fontId="3" fillId="0" borderId="0" xfId="0" applyNumberFormat="1" applyFont="1" applyBorder="1" applyAlignment="1">
      <alignment/>
    </xf>
    <xf numFmtId="0" fontId="3" fillId="0" borderId="3" xfId="0" applyFont="1" applyBorder="1" applyAlignment="1">
      <alignment/>
    </xf>
    <xf numFmtId="3" fontId="3" fillId="0" borderId="1" xfId="0" applyNumberFormat="1" applyFont="1" applyBorder="1" applyAlignment="1">
      <alignment/>
    </xf>
    <xf numFmtId="3" fontId="3" fillId="0" borderId="4" xfId="0" applyNumberFormat="1" applyFont="1" applyBorder="1" applyAlignment="1">
      <alignment/>
    </xf>
    <xf numFmtId="0" fontId="3" fillId="0" borderId="5" xfId="0" applyFont="1" applyBorder="1" applyAlignment="1">
      <alignment/>
    </xf>
    <xf numFmtId="3" fontId="3" fillId="0" borderId="6" xfId="0" applyNumberFormat="1" applyFont="1" applyBorder="1" applyAlignment="1">
      <alignment/>
    </xf>
    <xf numFmtId="3" fontId="3" fillId="0" borderId="2" xfId="0" applyNumberFormat="1" applyFont="1" applyBorder="1" applyAlignment="1">
      <alignment/>
    </xf>
    <xf numFmtId="3" fontId="3" fillId="0" borderId="7" xfId="0" applyNumberFormat="1" applyFont="1" applyBorder="1" applyAlignment="1">
      <alignment/>
    </xf>
    <xf numFmtId="0" fontId="3" fillId="0" borderId="8" xfId="0" applyFont="1" applyBorder="1" applyAlignment="1">
      <alignment/>
    </xf>
    <xf numFmtId="3" fontId="3" fillId="0" borderId="9" xfId="0" applyNumberFormat="1" applyFont="1" applyBorder="1" applyAlignment="1">
      <alignment/>
    </xf>
    <xf numFmtId="3" fontId="2" fillId="0" borderId="10" xfId="0" applyNumberFormat="1" applyFont="1" applyBorder="1" applyAlignment="1">
      <alignment/>
    </xf>
    <xf numFmtId="3" fontId="2" fillId="0" borderId="0" xfId="0" applyNumberFormat="1" applyFont="1" applyBorder="1" applyAlignment="1">
      <alignment/>
    </xf>
    <xf numFmtId="0" fontId="6" fillId="0" borderId="0" xfId="0" applyFont="1" applyAlignment="1">
      <alignment/>
    </xf>
    <xf numFmtId="3" fontId="3" fillId="0" borderId="11" xfId="0" applyNumberFormat="1" applyFont="1" applyBorder="1" applyAlignment="1">
      <alignment/>
    </xf>
    <xf numFmtId="3" fontId="3" fillId="0" borderId="12" xfId="0" applyNumberFormat="1" applyFont="1" applyBorder="1" applyAlignment="1">
      <alignment/>
    </xf>
    <xf numFmtId="4" fontId="3" fillId="0" borderId="0" xfId="0" applyNumberFormat="1" applyFont="1" applyBorder="1" applyAlignment="1">
      <alignment/>
    </xf>
    <xf numFmtId="0" fontId="7" fillId="0" borderId="0" xfId="0" applyFont="1" applyAlignment="1">
      <alignment/>
    </xf>
    <xf numFmtId="3" fontId="7" fillId="0" borderId="0" xfId="0" applyNumberFormat="1" applyFont="1" applyAlignment="1">
      <alignment/>
    </xf>
    <xf numFmtId="0" fontId="8"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5" fillId="0" borderId="0" xfId="0" applyFont="1" applyBorder="1" applyAlignment="1">
      <alignment horizontal="centerContinuous"/>
    </xf>
    <xf numFmtId="0" fontId="5" fillId="0" borderId="0" xfId="0" applyFont="1" applyBorder="1" applyAlignment="1" quotePrefix="1">
      <alignment horizontal="center"/>
    </xf>
    <xf numFmtId="0" fontId="5" fillId="0" borderId="0" xfId="0" applyFont="1" applyBorder="1" applyAlignment="1">
      <alignment horizontal="left"/>
    </xf>
    <xf numFmtId="0" fontId="5" fillId="0" borderId="2" xfId="0" applyFont="1" applyBorder="1" applyAlignment="1" quotePrefix="1">
      <alignment horizontal="center"/>
    </xf>
    <xf numFmtId="37" fontId="3" fillId="0" borderId="0" xfId="0" applyNumberFormat="1" applyFont="1" applyBorder="1" applyAlignment="1">
      <alignment/>
    </xf>
    <xf numFmtId="37" fontId="3" fillId="0" borderId="0" xfId="0" applyNumberFormat="1" applyFont="1" applyBorder="1" applyAlignment="1">
      <alignment horizontal="right"/>
    </xf>
    <xf numFmtId="37" fontId="3" fillId="0" borderId="2" xfId="0" applyNumberFormat="1" applyFont="1" applyBorder="1" applyAlignment="1">
      <alignment/>
    </xf>
    <xf numFmtId="37" fontId="3" fillId="0" borderId="2" xfId="0" applyNumberFormat="1" applyFont="1" applyBorder="1" applyAlignment="1">
      <alignment horizontal="right"/>
    </xf>
    <xf numFmtId="41" fontId="3" fillId="0" borderId="0" xfId="0" applyNumberFormat="1" applyFont="1" applyBorder="1" applyAlignment="1">
      <alignment horizontal="right"/>
    </xf>
    <xf numFmtId="41" fontId="3" fillId="0" borderId="2" xfId="0" applyNumberFormat="1" applyFont="1" applyBorder="1" applyAlignment="1">
      <alignment/>
    </xf>
    <xf numFmtId="41" fontId="3" fillId="0" borderId="2" xfId="0" applyNumberFormat="1" applyFont="1" applyBorder="1" applyAlignment="1">
      <alignment horizontal="right"/>
    </xf>
    <xf numFmtId="37" fontId="3" fillId="0" borderId="13" xfId="0" applyNumberFormat="1" applyFont="1" applyBorder="1" applyAlignment="1">
      <alignment/>
    </xf>
    <xf numFmtId="0" fontId="3" fillId="0" borderId="0" xfId="0" applyFont="1" applyAlignment="1">
      <alignment/>
    </xf>
    <xf numFmtId="0" fontId="3" fillId="0" borderId="0" xfId="0" applyFont="1" applyAlignment="1">
      <alignment horizontal="left"/>
    </xf>
    <xf numFmtId="2" fontId="3" fillId="0" borderId="0" xfId="0" applyNumberFormat="1" applyFont="1" applyBorder="1" applyAlignment="1">
      <alignment/>
    </xf>
    <xf numFmtId="2" fontId="5"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right"/>
    </xf>
    <xf numFmtId="0" fontId="2" fillId="0" borderId="0" xfId="0" applyFont="1" applyAlignment="1">
      <alignment horizontal="center"/>
    </xf>
    <xf numFmtId="0" fontId="3" fillId="0" borderId="0" xfId="0" applyFont="1" applyAlignment="1">
      <alignment horizontal="center"/>
    </xf>
    <xf numFmtId="0" fontId="0" fillId="0" borderId="2" xfId="0" applyBorder="1" applyAlignment="1">
      <alignment/>
    </xf>
    <xf numFmtId="0" fontId="0" fillId="0" borderId="1" xfId="0" applyBorder="1" applyAlignment="1">
      <alignment/>
    </xf>
    <xf numFmtId="0" fontId="0" fillId="0" borderId="0" xfId="0" applyBorder="1" applyAlignment="1">
      <alignment/>
    </xf>
    <xf numFmtId="37" fontId="4" fillId="0" borderId="0" xfId="0" applyNumberFormat="1" applyFont="1" applyAlignment="1">
      <alignment horizontal="right"/>
    </xf>
    <xf numFmtId="37" fontId="4" fillId="0" borderId="2" xfId="0" applyNumberFormat="1" applyFont="1" applyBorder="1" applyAlignment="1">
      <alignment horizontal="right"/>
    </xf>
    <xf numFmtId="0" fontId="5" fillId="0" borderId="0" xfId="0" applyFont="1" applyAlignment="1">
      <alignment/>
    </xf>
    <xf numFmtId="37" fontId="4" fillId="0" borderId="7" xfId="0" applyNumberFormat="1" applyFont="1" applyBorder="1" applyAlignment="1">
      <alignment horizontal="right"/>
    </xf>
    <xf numFmtId="37" fontId="4" fillId="0" borderId="0" xfId="0" applyNumberFormat="1" applyFont="1" applyBorder="1" applyAlignment="1">
      <alignment horizontal="right"/>
    </xf>
    <xf numFmtId="37" fontId="4" fillId="0" borderId="0" xfId="15" applyNumberFormat="1" applyFont="1" applyAlignment="1">
      <alignment horizontal="right"/>
    </xf>
    <xf numFmtId="0" fontId="2" fillId="0" borderId="6" xfId="0" applyFont="1" applyBorder="1" applyAlignment="1">
      <alignment horizontal="center" vertical="top" wrapText="1"/>
    </xf>
    <xf numFmtId="0" fontId="4" fillId="0" borderId="0" xfId="0" applyFont="1" applyFill="1" applyAlignment="1">
      <alignment/>
    </xf>
    <xf numFmtId="37" fontId="4" fillId="0" borderId="13" xfId="0" applyNumberFormat="1" applyFont="1" applyFill="1" applyBorder="1" applyAlignment="1">
      <alignment/>
    </xf>
    <xf numFmtId="0" fontId="5" fillId="0" borderId="0" xfId="0" applyFont="1" applyAlignment="1">
      <alignment horizontal="center"/>
    </xf>
    <xf numFmtId="41" fontId="3" fillId="0" borderId="0" xfId="0" applyNumberFormat="1" applyFont="1" applyAlignment="1">
      <alignment horizontal="right"/>
    </xf>
    <xf numFmtId="41" fontId="3" fillId="0" borderId="0" xfId="0" applyNumberFormat="1" applyFont="1" applyAlignment="1">
      <alignment/>
    </xf>
    <xf numFmtId="41" fontId="3" fillId="0" borderId="0" xfId="0" applyNumberFormat="1" applyFont="1" applyAlignment="1">
      <alignment horizontal="center"/>
    </xf>
    <xf numFmtId="41" fontId="3" fillId="0" borderId="10" xfId="0" applyNumberFormat="1" applyFont="1" applyBorder="1" applyAlignment="1">
      <alignment/>
    </xf>
    <xf numFmtId="41" fontId="3" fillId="0" borderId="0" xfId="0" applyNumberFormat="1" applyFont="1" applyBorder="1" applyAlignment="1">
      <alignment/>
    </xf>
    <xf numFmtId="0" fontId="2" fillId="0" borderId="2" xfId="0" applyFont="1" applyBorder="1" applyAlignment="1">
      <alignment/>
    </xf>
    <xf numFmtId="0" fontId="3" fillId="0" borderId="0" xfId="0" applyFont="1" applyAlignment="1">
      <alignment horizontal="justify" vertical="top" wrapText="1"/>
    </xf>
    <xf numFmtId="0" fontId="11" fillId="0" borderId="0" xfId="0" applyFont="1" applyAlignment="1">
      <alignment horizontal="justify" vertical="top" wrapText="1"/>
    </xf>
    <xf numFmtId="0" fontId="2" fillId="0" borderId="0" xfId="0" applyFont="1" applyBorder="1" applyAlignment="1">
      <alignment horizontal="center"/>
    </xf>
    <xf numFmtId="0" fontId="2" fillId="0" borderId="2" xfId="0" applyFont="1" applyBorder="1" applyAlignment="1">
      <alignment horizontal="center"/>
    </xf>
    <xf numFmtId="0" fontId="3" fillId="0" borderId="0" xfId="0" applyFont="1" applyAlignment="1">
      <alignment vertical="center"/>
    </xf>
    <xf numFmtId="0" fontId="3" fillId="0" borderId="0" xfId="0" applyFont="1" applyAlignment="1">
      <alignment vertical="top"/>
    </xf>
    <xf numFmtId="0" fontId="2" fillId="0" borderId="0" xfId="0" applyFont="1" applyAlignment="1">
      <alignment vertical="top"/>
    </xf>
    <xf numFmtId="165" fontId="3" fillId="0" borderId="14" xfId="15" applyNumberFormat="1" applyFont="1" applyBorder="1" applyAlignment="1">
      <alignment horizontal="justify" vertical="top" wrapText="1"/>
    </xf>
    <xf numFmtId="165" fontId="3" fillId="0" borderId="0" xfId="15" applyNumberFormat="1" applyFont="1" applyBorder="1" applyAlignment="1">
      <alignment horizontal="justify" vertical="top" wrapText="1"/>
    </xf>
    <xf numFmtId="0" fontId="12" fillId="0" borderId="0" xfId="0" applyFont="1" applyAlignment="1">
      <alignment/>
    </xf>
    <xf numFmtId="3" fontId="3" fillId="0" borderId="0" xfId="0" applyNumberFormat="1" applyFont="1" applyAlignment="1">
      <alignment horizontal="right"/>
    </xf>
    <xf numFmtId="3" fontId="3" fillId="0" borderId="13" xfId="0" applyNumberFormat="1" applyFont="1" applyBorder="1" applyAlignment="1">
      <alignment horizontal="right"/>
    </xf>
    <xf numFmtId="165" fontId="3" fillId="0" borderId="0" xfId="15" applyNumberFormat="1" applyFont="1" applyAlignment="1">
      <alignment horizontal="justify" vertical="top" wrapText="1"/>
    </xf>
    <xf numFmtId="41" fontId="3" fillId="0" borderId="0" xfId="15" applyNumberFormat="1" applyFont="1" applyAlignment="1">
      <alignment horizontal="justify" vertical="top" wrapText="1"/>
    </xf>
    <xf numFmtId="43" fontId="3" fillId="0" borderId="15" xfId="0" applyNumberFormat="1" applyFont="1" applyBorder="1" applyAlignment="1">
      <alignment horizontal="justify" vertical="top" wrapText="1"/>
    </xf>
    <xf numFmtId="43" fontId="3" fillId="0" borderId="0" xfId="0" applyNumberFormat="1" applyFont="1" applyAlignment="1">
      <alignment horizontal="justify" vertical="top" wrapText="1"/>
    </xf>
    <xf numFmtId="43" fontId="3" fillId="0" borderId="0" xfId="0" applyNumberFormat="1" applyFont="1" applyBorder="1" applyAlignment="1">
      <alignment horizontal="justify" vertical="top" wrapText="1"/>
    </xf>
    <xf numFmtId="0" fontId="13" fillId="0" borderId="0" xfId="0" applyFont="1" applyAlignment="1">
      <alignment vertical="top"/>
    </xf>
    <xf numFmtId="0" fontId="3" fillId="0" borderId="0" xfId="0" applyFont="1" applyAlignment="1">
      <alignment wrapText="1"/>
    </xf>
    <xf numFmtId="0" fontId="0" fillId="0" borderId="0" xfId="0" applyAlignment="1">
      <alignment wrapText="1"/>
    </xf>
    <xf numFmtId="0" fontId="3" fillId="0" borderId="0" xfId="0" applyFont="1" applyAlignment="1">
      <alignment horizontal="justify" wrapText="1"/>
    </xf>
    <xf numFmtId="0" fontId="2" fillId="0" borderId="0" xfId="0" applyFont="1" applyAlignment="1">
      <alignment/>
    </xf>
    <xf numFmtId="37" fontId="3" fillId="0" borderId="0" xfId="0" applyNumberFormat="1" applyFont="1" applyBorder="1" applyAlignment="1">
      <alignment horizontal="right" wrapText="1"/>
    </xf>
    <xf numFmtId="37" fontId="3" fillId="0" borderId="0" xfId="0" applyNumberFormat="1" applyFont="1" applyAlignment="1">
      <alignment/>
    </xf>
    <xf numFmtId="0" fontId="14" fillId="0" borderId="0" xfId="0" applyFont="1" applyAlignment="1">
      <alignment vertical="top"/>
    </xf>
    <xf numFmtId="0" fontId="15" fillId="0" borderId="0" xfId="0" applyFont="1" applyAlignment="1">
      <alignment horizontal="center"/>
    </xf>
    <xf numFmtId="3" fontId="3" fillId="0" borderId="0" xfId="0" applyNumberFormat="1" applyFont="1" applyAlignment="1">
      <alignment/>
    </xf>
    <xf numFmtId="165" fontId="3" fillId="0" borderId="0" xfId="0" applyNumberFormat="1" applyFont="1" applyAlignment="1">
      <alignment/>
    </xf>
    <xf numFmtId="43" fontId="3" fillId="0" borderId="0" xfId="0" applyNumberFormat="1" applyFont="1" applyAlignment="1">
      <alignment/>
    </xf>
    <xf numFmtId="3" fontId="3" fillId="0" borderId="13" xfId="0" applyNumberFormat="1" applyFont="1" applyBorder="1" applyAlignment="1">
      <alignment/>
    </xf>
    <xf numFmtId="0" fontId="16" fillId="0" borderId="0" xfId="0" applyFont="1" applyAlignment="1">
      <alignment horizontal="center"/>
    </xf>
    <xf numFmtId="0" fontId="2" fillId="0" borderId="0" xfId="0" applyFont="1" applyAlignment="1">
      <alignment horizontal="justify" vertical="top" wrapText="1"/>
    </xf>
    <xf numFmtId="0" fontId="2" fillId="0" borderId="3" xfId="0" applyFont="1" applyBorder="1" applyAlignment="1">
      <alignment horizontal="justify" vertical="top" wrapText="1"/>
    </xf>
    <xf numFmtId="0" fontId="2" fillId="0" borderId="1" xfId="0" applyFont="1" applyBorder="1" applyAlignment="1">
      <alignment horizontal="justify" vertical="top" wrapText="1"/>
    </xf>
    <xf numFmtId="0" fontId="2" fillId="0" borderId="4" xfId="0" applyFont="1" applyBorder="1" applyAlignment="1">
      <alignment horizontal="justify" vertical="top" wrapText="1"/>
    </xf>
    <xf numFmtId="0" fontId="2" fillId="0" borderId="5" xfId="0" applyFont="1" applyBorder="1" applyAlignment="1">
      <alignment horizontal="justify" vertical="top" wrapText="1"/>
    </xf>
    <xf numFmtId="0" fontId="2" fillId="0" borderId="0" xfId="0" applyFont="1" applyBorder="1" applyAlignment="1">
      <alignment horizontal="justify" vertical="top" wrapText="1"/>
    </xf>
    <xf numFmtId="0" fontId="2" fillId="0" borderId="6" xfId="0" applyFont="1" applyBorder="1" applyAlignment="1">
      <alignment horizontal="justify" vertical="top" wrapText="1"/>
    </xf>
    <xf numFmtId="0" fontId="2" fillId="0" borderId="11" xfId="0" applyFont="1" applyBorder="1" applyAlignment="1">
      <alignment horizontal="justify" vertical="top" wrapText="1"/>
    </xf>
    <xf numFmtId="0" fontId="2" fillId="0" borderId="16" xfId="0" applyFont="1" applyBorder="1" applyAlignment="1">
      <alignment horizontal="center" vertical="top" wrapText="1"/>
    </xf>
    <xf numFmtId="0" fontId="2" fillId="0" borderId="9" xfId="0" applyFont="1" applyBorder="1" applyAlignment="1">
      <alignment horizontal="center" vertical="top" wrapText="1"/>
    </xf>
    <xf numFmtId="0" fontId="3" fillId="0" borderId="17" xfId="0" applyFont="1" applyBorder="1" applyAlignment="1">
      <alignment horizontal="center" vertical="top" wrapText="1"/>
    </xf>
    <xf numFmtId="0" fontId="3" fillId="0" borderId="7" xfId="0" applyFont="1" applyBorder="1" applyAlignment="1">
      <alignment horizontal="center" vertical="top" wrapText="1"/>
    </xf>
    <xf numFmtId="0" fontId="3" fillId="0" borderId="18" xfId="0" applyFont="1" applyBorder="1" applyAlignment="1">
      <alignment horizontal="center" vertical="top" wrapText="1"/>
    </xf>
    <xf numFmtId="0" fontId="3" fillId="0" borderId="12" xfId="0" applyFont="1" applyBorder="1" applyAlignment="1">
      <alignment horizontal="center" vertical="top" wrapText="1"/>
    </xf>
    <xf numFmtId="0" fontId="17" fillId="0" borderId="11" xfId="0" applyFont="1" applyBorder="1" applyAlignment="1">
      <alignment/>
    </xf>
    <xf numFmtId="0" fontId="17" fillId="0" borderId="16" xfId="0" applyFont="1" applyBorder="1" applyAlignment="1">
      <alignment/>
    </xf>
    <xf numFmtId="0" fontId="3" fillId="0" borderId="8" xfId="0" applyFont="1" applyBorder="1" applyAlignment="1">
      <alignment horizontal="justify" vertical="top" wrapText="1"/>
    </xf>
    <xf numFmtId="0" fontId="3" fillId="0" borderId="2" xfId="0" applyFont="1" applyBorder="1" applyAlignment="1">
      <alignment horizontal="justify" vertical="top" wrapText="1"/>
    </xf>
    <xf numFmtId="0" fontId="3" fillId="0" borderId="9" xfId="0" applyFont="1" applyBorder="1" applyAlignment="1">
      <alignment horizontal="justify" vertical="top" wrapText="1"/>
    </xf>
    <xf numFmtId="0" fontId="3" fillId="0" borderId="3" xfId="0" applyFont="1" applyBorder="1" applyAlignment="1">
      <alignment horizontal="justify" vertical="top" wrapText="1"/>
    </xf>
    <xf numFmtId="0" fontId="3" fillId="0" borderId="1"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11" xfId="0" applyFont="1" applyBorder="1" applyAlignment="1">
      <alignment horizontal="justify" vertical="top" wrapText="1"/>
    </xf>
    <xf numFmtId="0" fontId="3" fillId="0" borderId="16" xfId="0" applyFont="1" applyBorder="1" applyAlignment="1">
      <alignment horizontal="justify" vertical="top" wrapText="1"/>
    </xf>
    <xf numFmtId="166" fontId="3" fillId="0" borderId="16" xfId="15" applyNumberFormat="1" applyFont="1" applyBorder="1" applyAlignment="1">
      <alignment horizontal="justify" vertical="top" wrapText="1"/>
    </xf>
    <xf numFmtId="166" fontId="3" fillId="0" borderId="12" xfId="15" applyNumberFormat="1" applyFont="1" applyBorder="1" applyAlignment="1">
      <alignment horizontal="justify" vertical="top" wrapText="1"/>
    </xf>
    <xf numFmtId="166" fontId="3" fillId="0" borderId="0" xfId="15" applyNumberFormat="1" applyFont="1" applyBorder="1" applyAlignment="1">
      <alignment horizontal="justify" vertical="top" wrapText="1"/>
    </xf>
    <xf numFmtId="166" fontId="3" fillId="0" borderId="2" xfId="15" applyNumberFormat="1" applyFont="1" applyBorder="1" applyAlignment="1">
      <alignment horizontal="justify" vertical="top" wrapText="1"/>
    </xf>
    <xf numFmtId="168" fontId="3" fillId="0" borderId="6" xfId="0" applyNumberFormat="1" applyFont="1" applyBorder="1" applyAlignment="1">
      <alignment horizontal="justify" vertical="top" wrapText="1"/>
    </xf>
    <xf numFmtId="168" fontId="3" fillId="0" borderId="9" xfId="0" applyNumberFormat="1" applyFont="1" applyBorder="1" applyAlignment="1">
      <alignment horizontal="justify" vertical="top" wrapText="1"/>
    </xf>
    <xf numFmtId="168" fontId="3" fillId="0" borderId="16" xfId="0" applyNumberFormat="1" applyFont="1" applyBorder="1" applyAlignment="1">
      <alignment horizontal="justify" vertical="top" wrapText="1"/>
    </xf>
    <xf numFmtId="168" fontId="3" fillId="0" borderId="12" xfId="0" applyNumberFormat="1" applyFont="1" applyBorder="1" applyAlignment="1">
      <alignment horizontal="justify" vertical="top" wrapText="1"/>
    </xf>
    <xf numFmtId="9" fontId="3" fillId="0" borderId="16" xfId="19" applyFont="1" applyBorder="1" applyAlignment="1">
      <alignment horizontal="center" vertical="top" wrapText="1"/>
    </xf>
    <xf numFmtId="0" fontId="3" fillId="0" borderId="17" xfId="0" applyFont="1" applyBorder="1" applyAlignment="1">
      <alignment horizontal="justify" vertical="top" wrapText="1"/>
    </xf>
    <xf numFmtId="0" fontId="3" fillId="0" borderId="18" xfId="0" applyFont="1" applyBorder="1" applyAlignment="1">
      <alignment horizontal="justify" vertical="top" wrapText="1"/>
    </xf>
    <xf numFmtId="166" fontId="3" fillId="0" borderId="19" xfId="15" applyNumberFormat="1" applyFont="1" applyBorder="1" applyAlignment="1">
      <alignment horizontal="justify" vertical="top" wrapText="1"/>
    </xf>
    <xf numFmtId="166" fontId="3" fillId="0" borderId="7" xfId="15" applyNumberFormat="1" applyFont="1" applyBorder="1" applyAlignment="1">
      <alignment horizontal="justify" vertical="top" wrapText="1"/>
    </xf>
    <xf numFmtId="168" fontId="3" fillId="0" borderId="18" xfId="0" applyNumberFormat="1" applyFont="1" applyBorder="1" applyAlignment="1">
      <alignment horizontal="justify" vertical="top" wrapText="1"/>
    </xf>
    <xf numFmtId="168" fontId="3" fillId="0" borderId="19" xfId="0" applyNumberFormat="1" applyFont="1" applyBorder="1" applyAlignment="1">
      <alignment horizontal="justify" vertical="top" wrapText="1"/>
    </xf>
    <xf numFmtId="9" fontId="3" fillId="0" borderId="19" xfId="19" applyFont="1" applyBorder="1" applyAlignment="1">
      <alignment horizontal="center" vertical="top" wrapText="1"/>
    </xf>
    <xf numFmtId="168" fontId="3" fillId="0" borderId="0" xfId="0" applyNumberFormat="1" applyFont="1" applyBorder="1" applyAlignment="1">
      <alignment horizontal="justify" vertical="top" wrapText="1"/>
    </xf>
    <xf numFmtId="9" fontId="3" fillId="0" borderId="0" xfId="19" applyFont="1" applyBorder="1" applyAlignment="1">
      <alignment horizontal="center" vertical="top" wrapText="1"/>
    </xf>
    <xf numFmtId="0" fontId="2" fillId="0" borderId="9" xfId="0" applyFont="1" applyBorder="1" applyAlignment="1">
      <alignment horizontal="center"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1" fillId="0" borderId="0" xfId="0" applyFont="1" applyAlignment="1">
      <alignment horizontal="center"/>
    </xf>
    <xf numFmtId="0" fontId="8" fillId="0" borderId="0" xfId="0" applyFont="1" applyAlignment="1">
      <alignment horizontal="justify" wrapText="1"/>
    </xf>
    <xf numFmtId="0" fontId="9" fillId="0" borderId="0" xfId="0" applyFont="1" applyAlignment="1">
      <alignment horizontal="justify" wrapText="1"/>
    </xf>
    <xf numFmtId="0" fontId="5" fillId="0" borderId="0" xfId="0" applyFont="1" applyBorder="1" applyAlignment="1">
      <alignment horizontal="center"/>
    </xf>
    <xf numFmtId="0" fontId="5" fillId="0" borderId="0" xfId="0" applyFont="1" applyBorder="1" applyAlignment="1" quotePrefix="1">
      <alignment horizontal="center"/>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justify" vertical="top" wrapText="1"/>
    </xf>
    <xf numFmtId="2" fontId="3" fillId="0" borderId="0" xfId="0" applyNumberFormat="1" applyFont="1" applyAlignment="1">
      <alignment horizontal="justify" vertical="top" wrapText="1"/>
    </xf>
    <xf numFmtId="0" fontId="3" fillId="0" borderId="0" xfId="0" applyFont="1" applyAlignment="1">
      <alignment/>
    </xf>
    <xf numFmtId="0" fontId="3" fillId="0" borderId="0" xfId="0" applyFont="1" applyAlignment="1">
      <alignment wrapText="1"/>
    </xf>
    <xf numFmtId="0" fontId="0" fillId="0" borderId="0" xfId="0" applyAlignment="1">
      <alignment wrapText="1"/>
    </xf>
    <xf numFmtId="0" fontId="2" fillId="0" borderId="0" xfId="0" applyFont="1" applyAlignment="1">
      <alignment horizontal="justify" vertical="top" wrapText="1"/>
    </xf>
    <xf numFmtId="0" fontId="2" fillId="0" borderId="5" xfId="0" applyFont="1" applyBorder="1" applyAlignment="1">
      <alignment horizontal="center" vertical="top"/>
    </xf>
    <xf numFmtId="0" fontId="17" fillId="0" borderId="0" xfId="0" applyFont="1" applyBorder="1" applyAlignment="1">
      <alignment horizontal="center" vertical="top"/>
    </xf>
    <xf numFmtId="0" fontId="17" fillId="0" borderId="6" xfId="0" applyFont="1" applyBorder="1" applyAlignment="1">
      <alignment horizontal="center" vertical="top"/>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Border="1" applyAlignment="1">
      <alignment horizontal="center" vertical="top"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3" fillId="0" borderId="17" xfId="0" applyFont="1" applyBorder="1" applyAlignment="1">
      <alignment horizontal="justify" vertical="top" wrapText="1"/>
    </xf>
    <xf numFmtId="0" fontId="3" fillId="0" borderId="7" xfId="0" applyFont="1" applyBorder="1" applyAlignment="1">
      <alignment horizontal="justify" vertical="top" wrapText="1"/>
    </xf>
    <xf numFmtId="0" fontId="3" fillId="0" borderId="18" xfId="0" applyFont="1" applyBorder="1" applyAlignment="1">
      <alignment horizontal="justify" vertical="top" wrapText="1"/>
    </xf>
    <xf numFmtId="0" fontId="2" fillId="0" borderId="17" xfId="0" applyFont="1" applyBorder="1" applyAlignment="1">
      <alignment horizontal="justify" vertical="top" wrapText="1"/>
    </xf>
    <xf numFmtId="0" fontId="17" fillId="0" borderId="18" xfId="0" applyFont="1" applyBorder="1" applyAlignment="1">
      <alignment/>
    </xf>
    <xf numFmtId="0" fontId="3" fillId="0" borderId="0" xfId="0" applyFont="1" applyAlignment="1">
      <alignment horizontal="justify" vertical="center" wrapText="1"/>
    </xf>
    <xf numFmtId="0" fontId="3" fillId="0" borderId="0" xfId="0" applyFont="1" applyAlignment="1">
      <alignment horizontal="justify" wrapText="1"/>
    </xf>
    <xf numFmtId="0" fontId="3"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BTB\Announcements\Financial_info_2002_3ndquar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W_WS"/>
      <sheetName val="JE"/>
      <sheetName val="CBS"/>
      <sheetName val="CIS"/>
      <sheetName val="CF"/>
      <sheetName val="SCE"/>
      <sheetName val="NotesLR"/>
      <sheetName val="NotesMASB26"/>
    </sheetNames>
    <sheetDataSet>
      <sheetData sheetId="0">
        <row r="6">
          <cell r="B6">
            <v>5610</v>
          </cell>
          <cell r="C6">
            <v>3141</v>
          </cell>
          <cell r="D6">
            <v>745</v>
          </cell>
          <cell r="E6">
            <v>251</v>
          </cell>
          <cell r="F6">
            <v>196</v>
          </cell>
          <cell r="G6">
            <v>1257</v>
          </cell>
          <cell r="H6">
            <v>5</v>
          </cell>
          <cell r="L6">
            <v>11205</v>
          </cell>
          <cell r="P6">
            <v>2110</v>
          </cell>
          <cell r="Q6">
            <v>2200</v>
          </cell>
          <cell r="R6">
            <v>1522</v>
          </cell>
          <cell r="S6">
            <v>641</v>
          </cell>
          <cell r="T6">
            <v>1193</v>
          </cell>
          <cell r="U6">
            <v>2422</v>
          </cell>
          <cell r="V6">
            <v>65</v>
          </cell>
          <cell r="X6">
            <v>-466</v>
          </cell>
          <cell r="Y6">
            <v>9687</v>
          </cell>
        </row>
        <row r="8">
          <cell r="L8">
            <v>11</v>
          </cell>
          <cell r="Y8">
            <v>-6054</v>
          </cell>
        </row>
        <row r="10">
          <cell r="Y10">
            <v>215</v>
          </cell>
        </row>
        <row r="12">
          <cell r="L12">
            <v>1127</v>
          </cell>
        </row>
        <row r="13">
          <cell r="L13">
            <v>125</v>
          </cell>
        </row>
        <row r="14">
          <cell r="K14">
            <v>220</v>
          </cell>
          <cell r="L14">
            <v>4952</v>
          </cell>
        </row>
        <row r="15">
          <cell r="L15">
            <v>787</v>
          </cell>
          <cell r="Y15">
            <v>71</v>
          </cell>
        </row>
        <row r="16">
          <cell r="K16">
            <v>2675</v>
          </cell>
          <cell r="L16">
            <v>214</v>
          </cell>
        </row>
        <row r="17">
          <cell r="L17">
            <v>9615</v>
          </cell>
          <cell r="Y17">
            <v>-84</v>
          </cell>
        </row>
        <row r="18">
          <cell r="L18">
            <v>604</v>
          </cell>
        </row>
        <row r="19">
          <cell r="B19">
            <v>947</v>
          </cell>
          <cell r="C19">
            <v>2292</v>
          </cell>
          <cell r="D19">
            <v>1764</v>
          </cell>
          <cell r="E19">
            <v>705</v>
          </cell>
          <cell r="F19">
            <v>1219</v>
          </cell>
          <cell r="G19">
            <v>1632</v>
          </cell>
          <cell r="H19">
            <v>11760</v>
          </cell>
          <cell r="P19">
            <v>695</v>
          </cell>
          <cell r="Q19">
            <v>857</v>
          </cell>
          <cell r="R19">
            <v>620</v>
          </cell>
          <cell r="S19">
            <v>321</v>
          </cell>
          <cell r="T19">
            <v>513</v>
          </cell>
          <cell r="U19">
            <v>777</v>
          </cell>
          <cell r="V19">
            <v>52</v>
          </cell>
        </row>
        <row r="21">
          <cell r="Y21">
            <v>-1073</v>
          </cell>
        </row>
        <row r="23">
          <cell r="Y23">
            <v>2762</v>
          </cell>
        </row>
        <row r="24">
          <cell r="L24">
            <v>647</v>
          </cell>
        </row>
        <row r="26">
          <cell r="L26">
            <v>806</v>
          </cell>
        </row>
        <row r="27">
          <cell r="L27">
            <v>32</v>
          </cell>
        </row>
        <row r="29">
          <cell r="L29">
            <v>80</v>
          </cell>
        </row>
        <row r="30">
          <cell r="L30">
            <v>38</v>
          </cell>
        </row>
        <row r="31">
          <cell r="L31">
            <v>30</v>
          </cell>
        </row>
        <row r="32">
          <cell r="L32">
            <v>146</v>
          </cell>
        </row>
        <row r="33">
          <cell r="I33">
            <v>203</v>
          </cell>
        </row>
        <row r="41">
          <cell r="L41">
            <v>15000</v>
          </cell>
        </row>
        <row r="42">
          <cell r="L42">
            <v>49</v>
          </cell>
        </row>
        <row r="44">
          <cell r="L44">
            <v>8305</v>
          </cell>
        </row>
        <row r="45">
          <cell r="L45">
            <v>2773</v>
          </cell>
        </row>
        <row r="50">
          <cell r="L50">
            <v>133</v>
          </cell>
        </row>
        <row r="51">
          <cell r="L51">
            <v>143</v>
          </cell>
        </row>
        <row r="52">
          <cell r="L52">
            <v>255</v>
          </cell>
        </row>
      </sheetData>
      <sheetData sheetId="2">
        <row r="30">
          <cell r="G30">
            <v>294</v>
          </cell>
        </row>
        <row r="50">
          <cell r="G50">
            <v>398</v>
          </cell>
        </row>
      </sheetData>
      <sheetData sheetId="3">
        <row r="35">
          <cell r="D35">
            <v>765</v>
          </cell>
          <cell r="H35">
            <v>2762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workbookViewId="0" topLeftCell="A44">
      <selection activeCell="B63" sqref="B63"/>
    </sheetView>
  </sheetViews>
  <sheetFormatPr defaultColWidth="9.140625" defaultRowHeight="12.75"/>
  <cols>
    <col min="1" max="1" width="3.28125" style="0" customWidth="1"/>
    <col min="5" max="5" width="18.421875" style="0" customWidth="1"/>
    <col min="6" max="6" width="2.57421875" style="0" customWidth="1"/>
    <col min="8" max="8" width="3.421875" style="0" customWidth="1"/>
    <col min="9" max="9" width="4.00390625" style="0" customWidth="1"/>
    <col min="10" max="10" width="3.8515625" style="0" customWidth="1"/>
    <col min="12" max="12" width="2.57421875" style="0" customWidth="1"/>
  </cols>
  <sheetData>
    <row r="1" spans="1:12" ht="15.75">
      <c r="A1" s="162" t="s">
        <v>0</v>
      </c>
      <c r="B1" s="162"/>
      <c r="C1" s="162"/>
      <c r="D1" s="162"/>
      <c r="E1" s="162"/>
      <c r="F1" s="162"/>
      <c r="G1" s="162"/>
      <c r="H1" s="162"/>
      <c r="I1" s="162"/>
      <c r="J1" s="162"/>
      <c r="K1" s="162"/>
      <c r="L1" s="162"/>
    </row>
    <row r="2" spans="1:12" ht="15.75">
      <c r="A2" s="162" t="s">
        <v>1</v>
      </c>
      <c r="B2" s="162"/>
      <c r="C2" s="162"/>
      <c r="D2" s="162"/>
      <c r="E2" s="162"/>
      <c r="F2" s="162"/>
      <c r="G2" s="162"/>
      <c r="H2" s="162"/>
      <c r="I2" s="162"/>
      <c r="J2" s="162"/>
      <c r="K2" s="162"/>
      <c r="L2" s="162"/>
    </row>
    <row r="3" spans="1:12" ht="15.75">
      <c r="A3" s="1"/>
      <c r="B3" s="1"/>
      <c r="C3" s="1"/>
      <c r="D3" s="1"/>
      <c r="E3" s="1"/>
      <c r="F3" s="1"/>
      <c r="G3" s="1"/>
      <c r="H3" s="1"/>
      <c r="I3" s="1"/>
      <c r="J3" s="1"/>
      <c r="K3" s="1"/>
      <c r="L3" s="1"/>
    </row>
    <row r="4" spans="1:12" ht="15">
      <c r="A4" s="2" t="s">
        <v>2</v>
      </c>
      <c r="B4" s="3"/>
      <c r="C4" s="3"/>
      <c r="D4" s="3"/>
      <c r="E4" s="3"/>
      <c r="F4" s="3"/>
      <c r="G4" s="4"/>
      <c r="H4" s="4"/>
      <c r="I4" s="4"/>
      <c r="J4" s="4"/>
      <c r="K4" s="4"/>
      <c r="L4" s="4"/>
    </row>
    <row r="5" spans="1:12" ht="15">
      <c r="A5" s="3"/>
      <c r="B5" s="3"/>
      <c r="C5" s="3"/>
      <c r="D5" s="3"/>
      <c r="E5" s="3"/>
      <c r="F5" s="3"/>
      <c r="G5" s="4"/>
      <c r="H5" s="4"/>
      <c r="I5" s="4"/>
      <c r="J5" s="4"/>
      <c r="K5" s="4"/>
      <c r="L5" s="4"/>
    </row>
    <row r="6" spans="1:12" ht="15">
      <c r="A6" s="5"/>
      <c r="B6" s="6"/>
      <c r="C6" s="6"/>
      <c r="D6" s="6"/>
      <c r="E6" s="6"/>
      <c r="F6" s="6"/>
      <c r="G6" s="7"/>
      <c r="H6" s="7"/>
      <c r="I6" s="7"/>
      <c r="J6" s="7"/>
      <c r="K6" s="7"/>
      <c r="L6" s="7"/>
    </row>
    <row r="7" spans="1:12" ht="15">
      <c r="A7" s="8"/>
      <c r="B7" s="9"/>
      <c r="C7" s="9"/>
      <c r="D7" s="9"/>
      <c r="E7" s="9"/>
      <c r="F7" s="10"/>
      <c r="G7" s="11" t="s">
        <v>3</v>
      </c>
      <c r="H7" s="11"/>
      <c r="I7" s="11"/>
      <c r="J7" s="10"/>
      <c r="K7" s="11" t="s">
        <v>3</v>
      </c>
      <c r="L7" s="11"/>
    </row>
    <row r="8" spans="1:12" ht="15">
      <c r="A8" s="9"/>
      <c r="B8" s="10"/>
      <c r="C8" s="10"/>
      <c r="D8" s="10"/>
      <c r="E8" s="10"/>
      <c r="F8" s="10"/>
      <c r="G8" s="11" t="s">
        <v>4</v>
      </c>
      <c r="H8" s="11"/>
      <c r="I8" s="11"/>
      <c r="J8" s="10"/>
      <c r="K8" s="12" t="s">
        <v>5</v>
      </c>
      <c r="L8" s="11"/>
    </row>
    <row r="9" spans="1:12" ht="15">
      <c r="A9" s="9"/>
      <c r="B9" s="10"/>
      <c r="C9" s="10"/>
      <c r="D9" s="10"/>
      <c r="E9" s="10"/>
      <c r="F9" s="10"/>
      <c r="G9" s="13" t="s">
        <v>6</v>
      </c>
      <c r="H9" s="11"/>
      <c r="I9" s="11"/>
      <c r="J9" s="10"/>
      <c r="K9" s="13" t="s">
        <v>7</v>
      </c>
      <c r="L9" s="11" t="s">
        <v>8</v>
      </c>
    </row>
    <row r="10" spans="1:12" ht="15">
      <c r="A10" s="9"/>
      <c r="B10" s="9"/>
      <c r="C10" s="9"/>
      <c r="D10" s="9"/>
      <c r="E10" s="9"/>
      <c r="F10" s="10"/>
      <c r="G10" s="14"/>
      <c r="H10" s="14"/>
      <c r="I10" s="14"/>
      <c r="J10" s="10"/>
      <c r="K10" s="14"/>
      <c r="L10" s="14"/>
    </row>
    <row r="11" spans="1:12" ht="15">
      <c r="A11" s="15"/>
      <c r="B11" s="15"/>
      <c r="C11" s="15"/>
      <c r="D11" s="15"/>
      <c r="E11" s="15"/>
      <c r="F11" s="15"/>
      <c r="G11" s="16" t="s">
        <v>9</v>
      </c>
      <c r="H11" s="16"/>
      <c r="I11" s="16"/>
      <c r="J11" s="15"/>
      <c r="K11" s="16" t="s">
        <v>9</v>
      </c>
      <c r="L11" s="16"/>
    </row>
    <row r="12" spans="1:12" ht="15">
      <c r="A12" s="9"/>
      <c r="B12" s="9"/>
      <c r="C12" s="9"/>
      <c r="D12" s="9"/>
      <c r="E12" s="9"/>
      <c r="F12" s="10"/>
      <c r="G12" s="17"/>
      <c r="H12" s="17"/>
      <c r="I12" s="17"/>
      <c r="J12" s="10"/>
      <c r="K12" s="17"/>
      <c r="L12" s="17"/>
    </row>
    <row r="13" spans="1:12" ht="15">
      <c r="A13" s="9"/>
      <c r="B13" s="8" t="s">
        <v>10</v>
      </c>
      <c r="C13" s="9"/>
      <c r="D13" s="9"/>
      <c r="E13" s="9"/>
      <c r="F13" s="10"/>
      <c r="G13" s="17">
        <f>'[1]FW_WS'!L6</f>
        <v>11205</v>
      </c>
      <c r="H13" s="17"/>
      <c r="I13" s="17"/>
      <c r="J13" s="10"/>
      <c r="K13" s="17">
        <v>10261</v>
      </c>
      <c r="L13" s="17"/>
    </row>
    <row r="14" spans="1:12" ht="15">
      <c r="A14" s="9"/>
      <c r="B14" s="18" t="s">
        <v>11</v>
      </c>
      <c r="C14" s="9"/>
      <c r="D14" s="9"/>
      <c r="E14" s="9"/>
      <c r="F14" s="10"/>
      <c r="G14" s="17">
        <f>'[1]FW_WS'!L8</f>
        <v>11</v>
      </c>
      <c r="H14" s="17"/>
      <c r="I14" s="17"/>
      <c r="J14" s="10"/>
      <c r="K14" s="17">
        <v>11</v>
      </c>
      <c r="L14" s="17"/>
    </row>
    <row r="15" spans="1:12" ht="15">
      <c r="A15" s="9"/>
      <c r="B15" s="8" t="s">
        <v>12</v>
      </c>
      <c r="C15" s="9"/>
      <c r="D15" s="9"/>
      <c r="E15" s="9"/>
      <c r="F15" s="10"/>
      <c r="G15" s="19">
        <v>0</v>
      </c>
      <c r="H15" s="17"/>
      <c r="I15" s="17"/>
      <c r="J15" s="10"/>
      <c r="K15" s="17">
        <v>20</v>
      </c>
      <c r="L15" s="17"/>
    </row>
    <row r="16" spans="1:12" ht="15">
      <c r="A16" s="9"/>
      <c r="B16" s="8" t="s">
        <v>13</v>
      </c>
      <c r="C16" s="9"/>
      <c r="D16" s="9"/>
      <c r="E16" s="9"/>
      <c r="F16" s="10"/>
      <c r="G16" s="19">
        <v>0</v>
      </c>
      <c r="H16" s="17"/>
      <c r="I16" s="17"/>
      <c r="J16" s="10"/>
      <c r="K16" s="17">
        <v>368</v>
      </c>
      <c r="L16" s="17"/>
    </row>
    <row r="17" spans="1:12" ht="15">
      <c r="A17" s="9"/>
      <c r="B17" s="9"/>
      <c r="C17" s="9"/>
      <c r="D17" s="9"/>
      <c r="E17" s="9"/>
      <c r="F17" s="10"/>
      <c r="G17" s="17"/>
      <c r="H17" s="17"/>
      <c r="I17" s="17"/>
      <c r="J17" s="10"/>
      <c r="K17" s="17"/>
      <c r="L17" s="17"/>
    </row>
    <row r="18" spans="1:12" ht="15">
      <c r="A18" s="9"/>
      <c r="B18" s="9"/>
      <c r="C18" s="9"/>
      <c r="D18" s="9"/>
      <c r="E18" s="9"/>
      <c r="F18" s="10"/>
      <c r="G18" s="17"/>
      <c r="H18" s="17"/>
      <c r="I18" s="17"/>
      <c r="J18" s="10"/>
      <c r="K18" s="17"/>
      <c r="L18" s="17"/>
    </row>
    <row r="19" spans="1:12" ht="15">
      <c r="A19" s="9"/>
      <c r="B19" s="8" t="s">
        <v>14</v>
      </c>
      <c r="C19" s="9"/>
      <c r="D19" s="9"/>
      <c r="E19" s="9"/>
      <c r="F19" s="20"/>
      <c r="G19" s="21"/>
      <c r="H19" s="22"/>
      <c r="I19" s="17"/>
      <c r="J19" s="20"/>
      <c r="K19" s="21"/>
      <c r="L19" s="22"/>
    </row>
    <row r="20" spans="1:12" ht="15">
      <c r="A20" s="9"/>
      <c r="B20" s="9"/>
      <c r="C20" s="9" t="s">
        <v>15</v>
      </c>
      <c r="D20" s="9"/>
      <c r="E20" s="9"/>
      <c r="F20" s="23"/>
      <c r="G20" s="17">
        <f>'[1]FW_WS'!L12</f>
        <v>1127</v>
      </c>
      <c r="H20" s="24"/>
      <c r="I20" s="17"/>
      <c r="J20" s="23"/>
      <c r="K20" s="17">
        <v>1017</v>
      </c>
      <c r="L20" s="24"/>
    </row>
    <row r="21" spans="1:12" ht="15">
      <c r="A21" s="9"/>
      <c r="B21" s="9"/>
      <c r="C21" s="9" t="s">
        <v>16</v>
      </c>
      <c r="D21" s="9"/>
      <c r="E21" s="9"/>
      <c r="F21" s="23"/>
      <c r="G21" s="17">
        <f>'[1]FW_WS'!L13</f>
        <v>125</v>
      </c>
      <c r="H21" s="24"/>
      <c r="I21" s="17"/>
      <c r="J21" s="23"/>
      <c r="K21" s="17">
        <v>39</v>
      </c>
      <c r="L21" s="24"/>
    </row>
    <row r="22" spans="1:12" ht="15">
      <c r="A22" s="9"/>
      <c r="B22" s="9"/>
      <c r="C22" s="9" t="s">
        <v>17</v>
      </c>
      <c r="D22" s="9"/>
      <c r="E22" s="9"/>
      <c r="F22" s="23"/>
      <c r="G22" s="17">
        <f>'[1]FW_WS'!L14+'[1]FW_WS'!L15</f>
        <v>5739</v>
      </c>
      <c r="H22" s="24"/>
      <c r="I22" s="17"/>
      <c r="J22" s="23"/>
      <c r="K22" s="17">
        <f>4374+653</f>
        <v>5027</v>
      </c>
      <c r="L22" s="24"/>
    </row>
    <row r="23" spans="1:12" ht="15">
      <c r="A23" s="9"/>
      <c r="B23" s="9"/>
      <c r="C23" s="9" t="s">
        <v>18</v>
      </c>
      <c r="D23" s="9"/>
      <c r="E23" s="9"/>
      <c r="F23" s="23"/>
      <c r="G23" s="17">
        <f>'[1]FW_WS'!L16</f>
        <v>214</v>
      </c>
      <c r="H23" s="24"/>
      <c r="I23" s="17"/>
      <c r="J23" s="23"/>
      <c r="K23" s="17">
        <v>3</v>
      </c>
      <c r="L23" s="24"/>
    </row>
    <row r="24" spans="1:12" ht="15">
      <c r="A24" s="9"/>
      <c r="B24" s="9"/>
      <c r="C24" s="9" t="s">
        <v>19</v>
      </c>
      <c r="D24" s="9"/>
      <c r="E24" s="9"/>
      <c r="F24" s="23"/>
      <c r="G24" s="17">
        <f>'[1]FW_WS'!L17</f>
        <v>9615</v>
      </c>
      <c r="H24" s="24"/>
      <c r="I24" s="17"/>
      <c r="J24" s="23"/>
      <c r="K24" s="17">
        <v>2601</v>
      </c>
      <c r="L24" s="24"/>
    </row>
    <row r="25" spans="1:12" ht="15">
      <c r="A25" s="9"/>
      <c r="B25" s="9"/>
      <c r="C25" s="9" t="s">
        <v>20</v>
      </c>
      <c r="D25" s="9"/>
      <c r="E25" s="9"/>
      <c r="F25" s="23"/>
      <c r="G25" s="25">
        <f>'[1]FW_WS'!L18</f>
        <v>604</v>
      </c>
      <c r="H25" s="24"/>
      <c r="I25" s="17"/>
      <c r="J25" s="23"/>
      <c r="K25" s="25">
        <v>652</v>
      </c>
      <c r="L25" s="24"/>
    </row>
    <row r="26" spans="1:12" ht="15">
      <c r="A26" s="9"/>
      <c r="B26" s="9"/>
      <c r="C26" s="9"/>
      <c r="D26" s="9"/>
      <c r="E26" s="9"/>
      <c r="F26" s="23"/>
      <c r="G26" s="26">
        <f>SUM(G20:G25)</f>
        <v>17424</v>
      </c>
      <c r="H26" s="24"/>
      <c r="I26" s="17"/>
      <c r="J26" s="23"/>
      <c r="K26" s="26">
        <f>SUM(K20:K25)</f>
        <v>9339</v>
      </c>
      <c r="L26" s="24"/>
    </row>
    <row r="27" spans="1:12" ht="15">
      <c r="A27" s="9"/>
      <c r="B27" s="9"/>
      <c r="C27" s="9"/>
      <c r="D27" s="9"/>
      <c r="E27" s="9"/>
      <c r="F27" s="23"/>
      <c r="G27" s="17"/>
      <c r="H27" s="24"/>
      <c r="I27" s="17"/>
      <c r="J27" s="23"/>
      <c r="K27" s="17"/>
      <c r="L27" s="24"/>
    </row>
    <row r="28" spans="1:12" ht="15">
      <c r="A28" s="9"/>
      <c r="B28" s="8" t="s">
        <v>21</v>
      </c>
      <c r="C28" s="9"/>
      <c r="D28" s="9"/>
      <c r="E28" s="9"/>
      <c r="F28" s="23"/>
      <c r="G28" s="17"/>
      <c r="H28" s="24"/>
      <c r="I28" s="17"/>
      <c r="J28" s="23"/>
      <c r="K28" s="17"/>
      <c r="L28" s="24"/>
    </row>
    <row r="29" spans="1:12" ht="15">
      <c r="A29" s="9"/>
      <c r="B29" s="9"/>
      <c r="C29" s="9" t="s">
        <v>22</v>
      </c>
      <c r="D29" s="9"/>
      <c r="E29" s="9"/>
      <c r="F29" s="23"/>
      <c r="G29" s="17">
        <f>'[1]FW_WS'!L24+'[1]FW_WS'!L26</f>
        <v>1453</v>
      </c>
      <c r="H29" s="24"/>
      <c r="I29" s="17"/>
      <c r="J29" s="23"/>
      <c r="K29" s="17">
        <f>898+804</f>
        <v>1702</v>
      </c>
      <c r="L29" s="24"/>
    </row>
    <row r="30" spans="1:12" ht="15">
      <c r="A30" s="9"/>
      <c r="B30" s="9"/>
      <c r="C30" s="9" t="s">
        <v>23</v>
      </c>
      <c r="D30" s="9"/>
      <c r="E30" s="9"/>
      <c r="F30" s="23"/>
      <c r="G30" s="17">
        <f>'[1]FW_WS'!L29+'[1]FW_WS'!L30+'[1]FW_WS'!L31+'[1]FW_WS'!L32</f>
        <v>294</v>
      </c>
      <c r="H30" s="24"/>
      <c r="I30" s="17"/>
      <c r="J30" s="23"/>
      <c r="K30" s="17">
        <v>704</v>
      </c>
      <c r="L30" s="24"/>
    </row>
    <row r="31" spans="1:12" ht="15">
      <c r="A31" s="9"/>
      <c r="B31" s="9"/>
      <c r="C31" s="9" t="s">
        <v>24</v>
      </c>
      <c r="D31" s="9"/>
      <c r="E31" s="9"/>
      <c r="F31" s="23"/>
      <c r="G31" s="17">
        <f>'[1]FW_WS'!L27</f>
        <v>32</v>
      </c>
      <c r="H31" s="24"/>
      <c r="I31" s="17"/>
      <c r="J31" s="23"/>
      <c r="K31" s="17">
        <v>3378</v>
      </c>
      <c r="L31" s="24"/>
    </row>
    <row r="32" spans="1:12" ht="15">
      <c r="A32" s="9"/>
      <c r="B32" s="9"/>
      <c r="C32" s="9" t="s">
        <v>25</v>
      </c>
      <c r="D32" s="9"/>
      <c r="E32" s="9"/>
      <c r="F32" s="23"/>
      <c r="G32" s="17">
        <f>'[1]FW_WS'!I33</f>
        <v>203</v>
      </c>
      <c r="H32" s="24"/>
      <c r="I32" s="17"/>
      <c r="J32" s="23"/>
      <c r="K32" s="17">
        <v>341</v>
      </c>
      <c r="L32" s="24"/>
    </row>
    <row r="33" spans="1:12" ht="15">
      <c r="A33" s="9"/>
      <c r="B33" s="9"/>
      <c r="C33" s="9"/>
      <c r="D33" s="9"/>
      <c r="E33" s="9"/>
      <c r="F33" s="23"/>
      <c r="G33" s="25"/>
      <c r="H33" s="24"/>
      <c r="I33" s="17"/>
      <c r="J33" s="23"/>
      <c r="K33" s="25"/>
      <c r="L33" s="24"/>
    </row>
    <row r="34" spans="1:12" ht="15">
      <c r="A34" s="9"/>
      <c r="B34" s="9"/>
      <c r="C34" s="9"/>
      <c r="D34" s="9"/>
      <c r="E34" s="9"/>
      <c r="F34" s="23"/>
      <c r="G34" s="26">
        <f>SUM(G29:G33)</f>
        <v>1982</v>
      </c>
      <c r="H34" s="24"/>
      <c r="I34" s="17"/>
      <c r="J34" s="23"/>
      <c r="K34" s="26">
        <f>SUM(K29:K33)</f>
        <v>6125</v>
      </c>
      <c r="L34" s="24"/>
    </row>
    <row r="35" spans="1:12" ht="15">
      <c r="A35" s="9"/>
      <c r="B35" s="9"/>
      <c r="C35" s="9"/>
      <c r="D35" s="9"/>
      <c r="E35" s="9"/>
      <c r="F35" s="27"/>
      <c r="G35" s="25"/>
      <c r="H35" s="28"/>
      <c r="I35" s="17"/>
      <c r="J35" s="27"/>
      <c r="K35" s="25"/>
      <c r="L35" s="28"/>
    </row>
    <row r="36" spans="1:12" ht="15">
      <c r="A36" s="9"/>
      <c r="B36" s="8" t="s">
        <v>26</v>
      </c>
      <c r="C36" s="9"/>
      <c r="D36" s="9"/>
      <c r="E36" s="9"/>
      <c r="F36" s="10"/>
      <c r="G36" s="17">
        <f>G26-G34</f>
        <v>15442</v>
      </c>
      <c r="H36" s="17"/>
      <c r="I36" s="17"/>
      <c r="J36" s="10"/>
      <c r="K36" s="17">
        <f>K26-K34</f>
        <v>3214</v>
      </c>
      <c r="L36" s="17"/>
    </row>
    <row r="37" spans="1:12" ht="15">
      <c r="A37" s="9"/>
      <c r="B37" s="9"/>
      <c r="C37" s="9"/>
      <c r="D37" s="9"/>
      <c r="E37" s="9"/>
      <c r="F37" s="10"/>
      <c r="G37" s="17"/>
      <c r="H37" s="17"/>
      <c r="I37" s="17"/>
      <c r="J37" s="10"/>
      <c r="K37" s="17"/>
      <c r="L37" s="17"/>
    </row>
    <row r="38" spans="1:12" ht="15.75" thickBot="1">
      <c r="A38" s="9"/>
      <c r="B38" s="9"/>
      <c r="C38" s="9"/>
      <c r="D38" s="9"/>
      <c r="E38" s="9"/>
      <c r="F38" s="10"/>
      <c r="G38" s="29">
        <f>G36+G13+G14+G15+G16</f>
        <v>26658</v>
      </c>
      <c r="H38" s="30"/>
      <c r="I38" s="30"/>
      <c r="J38" s="30"/>
      <c r="K38" s="29">
        <f>K36+K13+K14+K15+K16</f>
        <v>13874</v>
      </c>
      <c r="L38" s="17"/>
    </row>
    <row r="39" spans="1:12" ht="15">
      <c r="A39" s="9"/>
      <c r="B39" s="9"/>
      <c r="C39" s="9"/>
      <c r="D39" s="9"/>
      <c r="E39" s="9"/>
      <c r="F39" s="10"/>
      <c r="G39" s="17"/>
      <c r="H39" s="17"/>
      <c r="I39" s="17"/>
      <c r="J39" s="10"/>
      <c r="K39" s="17"/>
      <c r="L39" s="17"/>
    </row>
    <row r="40" spans="1:12" ht="15">
      <c r="A40" s="9"/>
      <c r="B40" s="9"/>
      <c r="C40" s="31" t="s">
        <v>27</v>
      </c>
      <c r="D40" s="9"/>
      <c r="E40" s="9"/>
      <c r="F40" s="10"/>
      <c r="G40" s="17"/>
      <c r="H40" s="17"/>
      <c r="I40" s="17"/>
      <c r="J40" s="10"/>
      <c r="K40" s="17"/>
      <c r="L40" s="17"/>
    </row>
    <row r="41" spans="1:12" ht="15">
      <c r="A41" s="9"/>
      <c r="B41" s="8" t="s">
        <v>28</v>
      </c>
      <c r="C41" s="9"/>
      <c r="E41" s="9"/>
      <c r="F41" s="10"/>
      <c r="G41" s="17">
        <f>'[1]FW_WS'!L41</f>
        <v>15000</v>
      </c>
      <c r="H41" s="17"/>
      <c r="I41" s="17"/>
      <c r="J41" s="10"/>
      <c r="K41" s="17">
        <v>11250</v>
      </c>
      <c r="L41" s="17"/>
    </row>
    <row r="42" spans="1:12" ht="15">
      <c r="A42" s="9"/>
      <c r="B42" s="8" t="s">
        <v>29</v>
      </c>
      <c r="C42" s="9"/>
      <c r="E42" s="9"/>
      <c r="F42" s="10"/>
      <c r="G42" s="17"/>
      <c r="H42" s="17"/>
      <c r="I42" s="17"/>
      <c r="J42" s="10"/>
      <c r="K42" s="17"/>
      <c r="L42" s="17"/>
    </row>
    <row r="43" spans="1:12" ht="15">
      <c r="A43" s="9"/>
      <c r="B43" s="9" t="s">
        <v>30</v>
      </c>
      <c r="C43" s="9"/>
      <c r="E43" s="9"/>
      <c r="F43" s="10"/>
      <c r="G43" s="17">
        <f>'[1]FW_WS'!L44</f>
        <v>8305</v>
      </c>
      <c r="H43" s="17"/>
      <c r="I43" s="17"/>
      <c r="J43" s="10"/>
      <c r="K43" s="17">
        <v>327</v>
      </c>
      <c r="L43" s="17"/>
    </row>
    <row r="44" spans="1:12" ht="15">
      <c r="A44" s="9"/>
      <c r="B44" s="9" t="s">
        <v>31</v>
      </c>
      <c r="C44" s="9"/>
      <c r="E44" s="9"/>
      <c r="F44" s="10"/>
      <c r="G44" s="17">
        <f>'[1]FW_WS'!L42</f>
        <v>49</v>
      </c>
      <c r="H44" s="17"/>
      <c r="I44" s="17"/>
      <c r="J44" s="10"/>
      <c r="K44" s="17">
        <v>49</v>
      </c>
      <c r="L44" s="17"/>
    </row>
    <row r="45" spans="1:12" ht="15">
      <c r="A45" s="9"/>
      <c r="B45" s="9" t="s">
        <v>32</v>
      </c>
      <c r="C45" s="9"/>
      <c r="E45" s="9"/>
      <c r="F45" s="10"/>
      <c r="G45" s="17">
        <f>'[1]FW_WS'!L45</f>
        <v>2773</v>
      </c>
      <c r="H45" s="17"/>
      <c r="I45" s="17"/>
      <c r="J45" s="10"/>
      <c r="K45" s="17">
        <v>886</v>
      </c>
      <c r="L45" s="17"/>
    </row>
    <row r="46" spans="1:12" ht="15">
      <c r="A46" s="9"/>
      <c r="B46" s="9"/>
      <c r="C46" s="9"/>
      <c r="E46" s="9"/>
      <c r="F46" s="10"/>
      <c r="G46" s="17"/>
      <c r="H46" s="17"/>
      <c r="I46" s="17"/>
      <c r="J46" s="10"/>
      <c r="K46" s="17"/>
      <c r="L46" s="17"/>
    </row>
    <row r="47" spans="1:12" ht="15">
      <c r="A47" s="9"/>
      <c r="B47" s="8" t="s">
        <v>33</v>
      </c>
      <c r="C47" s="9"/>
      <c r="D47" s="9"/>
      <c r="E47" s="9"/>
      <c r="F47" s="10"/>
      <c r="G47" s="26">
        <f>SUM(G41:G45)</f>
        <v>26127</v>
      </c>
      <c r="H47" s="17"/>
      <c r="I47" s="17"/>
      <c r="J47" s="10"/>
      <c r="K47" s="26">
        <f>SUM(K41:K45)</f>
        <v>12512</v>
      </c>
      <c r="L47" s="17"/>
    </row>
    <row r="48" spans="1:12" ht="15">
      <c r="A48" s="9"/>
      <c r="B48" s="9"/>
      <c r="C48" s="9"/>
      <c r="D48" s="9"/>
      <c r="E48" s="9"/>
      <c r="F48" s="10"/>
      <c r="G48" s="17"/>
      <c r="H48" s="17"/>
      <c r="I48" s="17"/>
      <c r="J48" s="10"/>
      <c r="K48" s="17"/>
      <c r="L48" s="17"/>
    </row>
    <row r="49" spans="1:12" ht="15">
      <c r="A49" s="9"/>
      <c r="B49" s="8"/>
      <c r="C49" s="9"/>
      <c r="D49" s="9"/>
      <c r="E49" s="9"/>
      <c r="F49" s="10"/>
      <c r="G49" s="17"/>
      <c r="H49" s="17"/>
      <c r="I49" s="17"/>
      <c r="J49" s="10"/>
      <c r="K49" s="17"/>
      <c r="L49" s="17"/>
    </row>
    <row r="50" spans="1:12" ht="15">
      <c r="A50" s="9"/>
      <c r="B50" s="9" t="s">
        <v>34</v>
      </c>
      <c r="C50" s="9"/>
      <c r="D50" s="9"/>
      <c r="E50" s="9"/>
      <c r="F50" s="10"/>
      <c r="G50" s="32">
        <f>'[1]FW_WS'!L51+'[1]FW_WS'!L52</f>
        <v>398</v>
      </c>
      <c r="H50" s="17"/>
      <c r="I50" s="17"/>
      <c r="J50" s="10"/>
      <c r="K50" s="32">
        <v>1276</v>
      </c>
      <c r="L50" s="17"/>
    </row>
    <row r="51" spans="1:12" ht="15">
      <c r="A51" s="9"/>
      <c r="B51" s="9" t="s">
        <v>35</v>
      </c>
      <c r="C51" s="9"/>
      <c r="D51" s="9"/>
      <c r="E51" s="9"/>
      <c r="F51" s="10"/>
      <c r="G51" s="33">
        <f>'[1]FW_WS'!L50</f>
        <v>133</v>
      </c>
      <c r="H51" s="17"/>
      <c r="I51" s="17"/>
      <c r="J51" s="10"/>
      <c r="K51" s="33">
        <v>86</v>
      </c>
      <c r="L51" s="17"/>
    </row>
    <row r="52" spans="1:12" ht="15">
      <c r="A52" s="9"/>
      <c r="B52" s="9"/>
      <c r="C52" s="9"/>
      <c r="D52" s="9"/>
      <c r="E52" s="9"/>
      <c r="F52" s="10"/>
      <c r="G52" s="17">
        <f>SUM(G50:G51)</f>
        <v>531</v>
      </c>
      <c r="H52" s="17"/>
      <c r="I52" s="17"/>
      <c r="J52" s="10"/>
      <c r="K52" s="17">
        <f>SUM(K50:K51)</f>
        <v>1362</v>
      </c>
      <c r="L52" s="17"/>
    </row>
    <row r="53" spans="1:12" ht="15">
      <c r="A53" s="9"/>
      <c r="B53" s="9"/>
      <c r="C53" s="9"/>
      <c r="D53" s="9"/>
      <c r="E53" s="9"/>
      <c r="F53" s="10"/>
      <c r="G53" s="17"/>
      <c r="H53" s="17"/>
      <c r="I53" s="17"/>
      <c r="J53" s="10"/>
      <c r="K53" s="17"/>
      <c r="L53" s="17"/>
    </row>
    <row r="54" spans="1:12" ht="15.75" thickBot="1">
      <c r="A54" s="9"/>
      <c r="B54" s="9"/>
      <c r="C54" s="9"/>
      <c r="D54" s="9"/>
      <c r="E54" s="9"/>
      <c r="F54" s="10"/>
      <c r="G54" s="29">
        <f>G47+G52</f>
        <v>26658</v>
      </c>
      <c r="H54" s="17"/>
      <c r="I54" s="17"/>
      <c r="J54" s="10"/>
      <c r="K54" s="29">
        <f>SUM(K52+K47)</f>
        <v>13874</v>
      </c>
      <c r="L54" s="17"/>
    </row>
    <row r="55" spans="1:12" ht="15">
      <c r="A55" s="9"/>
      <c r="B55" s="9"/>
      <c r="C55" s="9"/>
      <c r="D55" s="9"/>
      <c r="E55" s="9"/>
      <c r="F55" s="9"/>
      <c r="G55" s="17"/>
      <c r="H55" s="17"/>
      <c r="I55" s="17"/>
      <c r="J55" s="9"/>
      <c r="K55" s="17"/>
      <c r="L55" s="17"/>
    </row>
    <row r="56" spans="1:12" ht="15">
      <c r="A56" s="9"/>
      <c r="B56" s="9" t="s">
        <v>36</v>
      </c>
      <c r="C56" s="9"/>
      <c r="D56" s="9"/>
      <c r="E56" s="9"/>
      <c r="F56" s="9"/>
      <c r="G56" s="34">
        <f>G47/150000</f>
        <v>0.17418</v>
      </c>
      <c r="H56" s="34"/>
      <c r="I56" s="34"/>
      <c r="J56" s="34"/>
      <c r="K56" s="34">
        <f>K47/112500</f>
        <v>0.11121777777777778</v>
      </c>
      <c r="L56" s="17" t="s">
        <v>37</v>
      </c>
    </row>
    <row r="57" spans="1:12" ht="15">
      <c r="A57" s="9"/>
      <c r="C57" s="9"/>
      <c r="D57" s="9"/>
      <c r="E57" s="9"/>
      <c r="F57" s="9"/>
      <c r="G57" s="17"/>
      <c r="H57" s="17"/>
      <c r="I57" s="17"/>
      <c r="J57" s="9"/>
      <c r="K57" s="17"/>
      <c r="L57" s="17"/>
    </row>
    <row r="58" spans="1:12" ht="14.25">
      <c r="A58" s="35"/>
      <c r="B58" s="35"/>
      <c r="C58" s="35"/>
      <c r="D58" s="35"/>
      <c r="E58" s="35"/>
      <c r="F58" s="35"/>
      <c r="G58" s="36"/>
      <c r="H58" s="36"/>
      <c r="I58" s="36"/>
      <c r="J58" s="36"/>
      <c r="K58" s="36"/>
      <c r="L58" s="36"/>
    </row>
    <row r="59" spans="1:12" ht="15">
      <c r="A59" s="9"/>
      <c r="B59" s="163" t="s">
        <v>38</v>
      </c>
      <c r="C59" s="164"/>
      <c r="D59" s="164"/>
      <c r="E59" s="164"/>
      <c r="F59" s="164"/>
      <c r="G59" s="164"/>
      <c r="H59" s="164"/>
      <c r="I59" s="164"/>
      <c r="J59" s="164"/>
      <c r="K59" s="164"/>
      <c r="L59" s="164"/>
    </row>
    <row r="60" spans="1:12" ht="15">
      <c r="A60" s="9"/>
      <c r="B60" s="164"/>
      <c r="C60" s="164"/>
      <c r="D60" s="164"/>
      <c r="E60" s="164"/>
      <c r="F60" s="164"/>
      <c r="G60" s="164"/>
      <c r="H60" s="164"/>
      <c r="I60" s="164"/>
      <c r="J60" s="164"/>
      <c r="K60" s="164"/>
      <c r="L60" s="164"/>
    </row>
    <row r="61" spans="1:12" ht="15">
      <c r="A61" s="9"/>
      <c r="B61" s="9"/>
      <c r="C61" s="9"/>
      <c r="D61" s="9"/>
      <c r="E61" s="9"/>
      <c r="F61" s="9"/>
      <c r="G61" s="9"/>
      <c r="H61" s="9"/>
      <c r="I61" s="9"/>
      <c r="J61" s="9"/>
      <c r="K61" s="9"/>
      <c r="L61" s="9"/>
    </row>
    <row r="62" ht="12.75">
      <c r="B62" s="37" t="s">
        <v>239</v>
      </c>
    </row>
  </sheetData>
  <mergeCells count="3">
    <mergeCell ref="A1:L1"/>
    <mergeCell ref="A2:L2"/>
    <mergeCell ref="B59:L60"/>
  </mergeCells>
  <printOptions/>
  <pageMargins left="1.54" right="0.75" top="1" bottom="1" header="0.5" footer="0.5"/>
  <pageSetup fitToHeight="1" fitToWidth="1" orientation="portrait" scale="68" r:id="rId1"/>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workbookViewId="0" topLeftCell="A27">
      <selection activeCell="A46" sqref="A46"/>
    </sheetView>
  </sheetViews>
  <sheetFormatPr defaultColWidth="9.140625" defaultRowHeight="12.75"/>
  <cols>
    <col min="3" max="3" width="22.421875" style="0" customWidth="1"/>
    <col min="5" max="5" width="4.57421875" style="0" customWidth="1"/>
    <col min="7" max="7" width="4.421875" style="0" customWidth="1"/>
    <col min="9" max="9" width="3.28125" style="0" customWidth="1"/>
  </cols>
  <sheetData>
    <row r="1" spans="1:10" ht="15.75">
      <c r="A1" s="38" t="s">
        <v>0</v>
      </c>
      <c r="B1" s="38"/>
      <c r="C1" s="2"/>
      <c r="D1" s="2"/>
      <c r="E1" s="2"/>
      <c r="F1" s="2"/>
      <c r="G1" s="2"/>
      <c r="H1" s="2"/>
      <c r="I1" s="2"/>
      <c r="J1" s="2"/>
    </row>
    <row r="2" spans="1:10" ht="15.75">
      <c r="A2" s="38" t="s">
        <v>1</v>
      </c>
      <c r="B2" s="38"/>
      <c r="C2" s="2"/>
      <c r="D2" s="2"/>
      <c r="E2" s="2"/>
      <c r="F2" s="2"/>
      <c r="G2" s="2"/>
      <c r="H2" s="2"/>
      <c r="I2" s="2"/>
      <c r="J2" s="2"/>
    </row>
    <row r="3" spans="1:10" ht="15">
      <c r="A3" s="9"/>
      <c r="B3" s="9"/>
      <c r="C3" s="9"/>
      <c r="D3" s="9"/>
      <c r="E3" s="9"/>
      <c r="F3" s="9"/>
      <c r="G3" s="9"/>
      <c r="H3" s="9"/>
      <c r="I3" s="9"/>
      <c r="J3" s="9"/>
    </row>
    <row r="4" spans="1:10" ht="15">
      <c r="A4" s="2" t="s">
        <v>39</v>
      </c>
      <c r="B4" s="2"/>
      <c r="C4" s="3"/>
      <c r="D4" s="3"/>
      <c r="E4" s="3"/>
      <c r="F4" s="3"/>
      <c r="G4" s="3"/>
      <c r="H4" s="3"/>
      <c r="I4" s="3"/>
      <c r="J4" s="3"/>
    </row>
    <row r="5" spans="1:10" ht="15">
      <c r="A5" s="2" t="s">
        <v>40</v>
      </c>
      <c r="B5" s="2"/>
      <c r="C5" s="3"/>
      <c r="D5" s="3"/>
      <c r="E5" s="3"/>
      <c r="F5" s="3"/>
      <c r="G5" s="3"/>
      <c r="H5" s="3"/>
      <c r="I5" s="3"/>
      <c r="J5" s="3"/>
    </row>
    <row r="6" spans="1:10" ht="15">
      <c r="A6" s="3" t="s">
        <v>41</v>
      </c>
      <c r="B6" s="2"/>
      <c r="C6" s="3"/>
      <c r="D6" s="3"/>
      <c r="E6" s="3"/>
      <c r="F6" s="3"/>
      <c r="G6" s="3"/>
      <c r="H6" s="3"/>
      <c r="I6" s="3"/>
      <c r="J6" s="3"/>
    </row>
    <row r="7" spans="1:10" ht="15">
      <c r="A7" s="9"/>
      <c r="B7" s="9"/>
      <c r="C7" s="9"/>
      <c r="D7" s="9"/>
      <c r="E7" s="9"/>
      <c r="F7" s="9"/>
      <c r="G7" s="9"/>
      <c r="H7" s="9"/>
      <c r="I7" s="9"/>
      <c r="J7" s="9"/>
    </row>
    <row r="8" spans="1:10" ht="15">
      <c r="A8" s="3"/>
      <c r="B8" s="3"/>
      <c r="C8" s="3"/>
      <c r="D8" s="3"/>
      <c r="E8" s="3"/>
      <c r="F8" s="3"/>
      <c r="G8" s="3"/>
      <c r="H8" s="3"/>
      <c r="I8" s="3"/>
      <c r="J8" s="3"/>
    </row>
    <row r="9" spans="1:10" ht="15">
      <c r="A9" s="39"/>
      <c r="B9" s="39"/>
      <c r="C9" s="39"/>
      <c r="D9" s="39"/>
      <c r="E9" s="39"/>
      <c r="F9" s="39"/>
      <c r="G9" s="39"/>
      <c r="H9" s="39"/>
      <c r="I9" s="39"/>
      <c r="J9" s="39"/>
    </row>
    <row r="10" spans="1:10" ht="15">
      <c r="A10" s="10"/>
      <c r="B10" s="10"/>
      <c r="C10" s="10"/>
      <c r="D10" s="165" t="s">
        <v>42</v>
      </c>
      <c r="E10" s="165"/>
      <c r="F10" s="165"/>
      <c r="G10" s="40"/>
      <c r="H10" s="166" t="s">
        <v>43</v>
      </c>
      <c r="I10" s="166"/>
      <c r="J10" s="166"/>
    </row>
    <row r="11" spans="1:10" ht="15">
      <c r="A11" s="10"/>
      <c r="B11" s="10"/>
      <c r="C11" s="10"/>
      <c r="D11" s="11"/>
      <c r="E11" s="11"/>
      <c r="F11" s="11"/>
      <c r="G11" s="11"/>
      <c r="H11" s="41"/>
      <c r="I11" s="41"/>
      <c r="J11" s="41"/>
    </row>
    <row r="12" spans="1:10" ht="15">
      <c r="A12" s="10"/>
      <c r="B12" s="10"/>
      <c r="C12" s="10"/>
      <c r="D12" s="11" t="s">
        <v>44</v>
      </c>
      <c r="E12" s="11"/>
      <c r="F12" s="40" t="s">
        <v>45</v>
      </c>
      <c r="G12" s="11"/>
      <c r="H12" s="11" t="s">
        <v>44</v>
      </c>
      <c r="I12" s="11"/>
      <c r="J12" s="40" t="s">
        <v>46</v>
      </c>
    </row>
    <row r="13" spans="1:10" ht="15">
      <c r="A13" s="10"/>
      <c r="B13" s="10"/>
      <c r="C13" s="10"/>
      <c r="D13" s="11" t="s">
        <v>47</v>
      </c>
      <c r="E13" s="11"/>
      <c r="F13" s="40" t="s">
        <v>47</v>
      </c>
      <c r="G13" s="11"/>
      <c r="H13" s="11" t="s">
        <v>48</v>
      </c>
      <c r="I13" s="11"/>
      <c r="J13" s="40" t="s">
        <v>47</v>
      </c>
    </row>
    <row r="14" spans="1:10" ht="15">
      <c r="A14" s="10"/>
      <c r="B14" s="10"/>
      <c r="C14" s="10"/>
      <c r="D14" s="11" t="s">
        <v>49</v>
      </c>
      <c r="E14" s="11"/>
      <c r="F14" s="40" t="s">
        <v>49</v>
      </c>
      <c r="G14" s="11"/>
      <c r="H14" s="11" t="s">
        <v>50</v>
      </c>
      <c r="I14" s="11"/>
      <c r="J14" s="40" t="s">
        <v>50</v>
      </c>
    </row>
    <row r="15" spans="1:10" ht="15">
      <c r="A15" s="10"/>
      <c r="B15" s="10"/>
      <c r="C15" s="10"/>
      <c r="D15" s="11" t="s">
        <v>4</v>
      </c>
      <c r="E15" s="41"/>
      <c r="F15" s="40" t="s">
        <v>51</v>
      </c>
      <c r="G15" s="42"/>
      <c r="H15" s="11" t="s">
        <v>4</v>
      </c>
      <c r="I15" s="41"/>
      <c r="J15" s="40" t="s">
        <v>51</v>
      </c>
    </row>
    <row r="16" spans="1:10" ht="15">
      <c r="A16" s="10"/>
      <c r="B16" s="10"/>
      <c r="C16" s="10"/>
      <c r="D16" s="41"/>
      <c r="E16" s="41"/>
      <c r="F16" s="41"/>
      <c r="G16" s="11"/>
      <c r="H16" s="41"/>
      <c r="I16" s="41"/>
      <c r="J16" s="41"/>
    </row>
    <row r="17" spans="1:10" ht="15">
      <c r="A17" s="15"/>
      <c r="B17" s="15"/>
      <c r="C17" s="15"/>
      <c r="D17" s="16" t="s">
        <v>9</v>
      </c>
      <c r="E17" s="16"/>
      <c r="F17" s="16" t="s">
        <v>9</v>
      </c>
      <c r="G17" s="43"/>
      <c r="H17" s="16" t="s">
        <v>9</v>
      </c>
      <c r="I17" s="16"/>
      <c r="J17" s="16" t="s">
        <v>9</v>
      </c>
    </row>
    <row r="18" spans="1:10" ht="15">
      <c r="A18" s="9"/>
      <c r="B18" s="9"/>
      <c r="C18" s="9"/>
      <c r="D18" s="10"/>
      <c r="E18" s="10"/>
      <c r="F18" s="10"/>
      <c r="G18" s="10"/>
      <c r="H18" s="10"/>
      <c r="I18" s="10"/>
      <c r="J18" s="10"/>
    </row>
    <row r="19" spans="1:10" ht="15">
      <c r="A19" s="10" t="s">
        <v>52</v>
      </c>
      <c r="B19" s="10"/>
      <c r="C19" s="10"/>
      <c r="D19" s="44">
        <f>H19-6666</f>
        <v>3021</v>
      </c>
      <c r="E19" s="44"/>
      <c r="F19" s="44">
        <f>J19-7776</f>
        <v>4815</v>
      </c>
      <c r="G19" s="44"/>
      <c r="H19" s="44">
        <f>'[1]FW_WS'!Y6</f>
        <v>9687</v>
      </c>
      <c r="I19" s="44"/>
      <c r="J19" s="45">
        <v>12591</v>
      </c>
    </row>
    <row r="20" spans="1:10" ht="15">
      <c r="A20" s="9"/>
      <c r="B20" s="9"/>
      <c r="C20" s="9"/>
      <c r="D20" s="44"/>
      <c r="E20" s="44"/>
      <c r="F20" s="44"/>
      <c r="G20" s="44"/>
      <c r="H20" s="44"/>
      <c r="I20" s="44"/>
      <c r="J20" s="45"/>
    </row>
    <row r="21" spans="1:10" ht="15">
      <c r="A21" s="9" t="s">
        <v>53</v>
      </c>
      <c r="B21" s="9"/>
      <c r="C21" s="9"/>
      <c r="D21" s="44">
        <v>-2044</v>
      </c>
      <c r="F21" s="44">
        <v>-3015</v>
      </c>
      <c r="G21" s="44"/>
      <c r="H21" s="44">
        <f>'[1]FW_WS'!Y8</f>
        <v>-6054</v>
      </c>
      <c r="I21" s="44"/>
      <c r="J21" s="45">
        <f>-7950-154</f>
        <v>-8104</v>
      </c>
    </row>
    <row r="22" spans="1:10" ht="15">
      <c r="A22" s="9"/>
      <c r="B22" s="9"/>
      <c r="C22" s="9"/>
      <c r="D22" s="44"/>
      <c r="F22" s="44"/>
      <c r="G22" s="44"/>
      <c r="H22" s="44"/>
      <c r="I22" s="44"/>
      <c r="J22" s="45"/>
    </row>
    <row r="23" spans="1:10" ht="15">
      <c r="A23" s="9" t="s">
        <v>54</v>
      </c>
      <c r="B23" s="9"/>
      <c r="C23" s="9"/>
      <c r="D23" s="44">
        <f>H23-153</f>
        <v>62</v>
      </c>
      <c r="F23" s="44">
        <v>54</v>
      </c>
      <c r="G23" s="44"/>
      <c r="H23" s="44">
        <f>'[1]FW_WS'!Y10</f>
        <v>215</v>
      </c>
      <c r="J23" s="45">
        <v>399</v>
      </c>
    </row>
    <row r="24" spans="1:10" ht="15">
      <c r="A24" s="9"/>
      <c r="B24" s="9"/>
      <c r="C24" s="9"/>
      <c r="D24" s="46"/>
      <c r="F24" s="46"/>
      <c r="G24" s="44"/>
      <c r="H24" s="46"/>
      <c r="J24" s="47"/>
    </row>
    <row r="25" spans="1:10" ht="15">
      <c r="A25" s="9" t="s">
        <v>55</v>
      </c>
      <c r="B25" s="9"/>
      <c r="C25" s="9"/>
      <c r="D25" s="44">
        <f>SUM(D19:D23)</f>
        <v>1039</v>
      </c>
      <c r="F25" s="44">
        <f>SUM(F19:F23)</f>
        <v>1854</v>
      </c>
      <c r="G25" s="44"/>
      <c r="H25" s="44">
        <f>SUM(H19:H23)</f>
        <v>3848</v>
      </c>
      <c r="J25" s="44">
        <f>SUM(J19:J23)</f>
        <v>4886</v>
      </c>
    </row>
    <row r="26" spans="1:10" ht="15">
      <c r="A26" s="9"/>
      <c r="B26" s="9"/>
      <c r="C26" s="9"/>
      <c r="D26" s="44"/>
      <c r="F26" s="44"/>
      <c r="G26" s="44"/>
      <c r="H26" s="44"/>
      <c r="J26" s="45"/>
    </row>
    <row r="27" spans="1:10" ht="15">
      <c r="A27" s="9" t="s">
        <v>56</v>
      </c>
      <c r="B27" s="9"/>
      <c r="C27" s="9"/>
      <c r="D27" s="44">
        <f>'[1]FW_WS'!Y15-43</f>
        <v>28</v>
      </c>
      <c r="F27" s="44">
        <f>43-20</f>
        <v>23</v>
      </c>
      <c r="G27" s="44"/>
      <c r="H27" s="44">
        <f>'[1]FW_WS'!Y15</f>
        <v>71</v>
      </c>
      <c r="J27" s="45">
        <v>43</v>
      </c>
    </row>
    <row r="28" spans="1:10" ht="15">
      <c r="A28" s="9"/>
      <c r="B28" s="9"/>
      <c r="C28" s="9"/>
      <c r="D28" s="44"/>
      <c r="F28" s="44"/>
      <c r="G28" s="44"/>
      <c r="H28" s="44"/>
      <c r="J28" s="45"/>
    </row>
    <row r="29" spans="1:10" ht="15">
      <c r="A29" s="9" t="s">
        <v>57</v>
      </c>
      <c r="B29" s="9"/>
      <c r="C29" s="9"/>
      <c r="D29" s="19">
        <f>H29+67</f>
        <v>-17</v>
      </c>
      <c r="F29" s="48">
        <f>J29+34</f>
        <v>-14</v>
      </c>
      <c r="G29" s="44"/>
      <c r="H29" s="44">
        <f>'[1]FW_WS'!Y17</f>
        <v>-84</v>
      </c>
      <c r="J29" s="48">
        <v>-48</v>
      </c>
    </row>
    <row r="30" spans="1:10" ht="15">
      <c r="A30" s="9"/>
      <c r="B30" s="9"/>
      <c r="C30" s="9"/>
      <c r="D30" s="49"/>
      <c r="F30" s="50"/>
      <c r="G30" s="44"/>
      <c r="H30" s="46"/>
      <c r="J30" s="50"/>
    </row>
    <row r="31" spans="1:10" ht="15">
      <c r="A31" s="9" t="s">
        <v>58</v>
      </c>
      <c r="B31" s="9"/>
      <c r="C31" s="9"/>
      <c r="D31" s="44">
        <f>SUM(D25:D30)</f>
        <v>1050</v>
      </c>
      <c r="F31" s="44">
        <f>J31-3018</f>
        <v>1863</v>
      </c>
      <c r="G31" s="44"/>
      <c r="H31" s="44">
        <f>SUM(H25:H30)</f>
        <v>3835</v>
      </c>
      <c r="J31" s="44">
        <f>SUM(J25:J30)</f>
        <v>4881</v>
      </c>
    </row>
    <row r="32" spans="1:10" ht="15">
      <c r="A32" s="9"/>
      <c r="B32" s="9"/>
      <c r="C32" s="9"/>
      <c r="D32" s="44"/>
      <c r="F32" s="44"/>
      <c r="G32" s="44"/>
      <c r="H32" s="44"/>
      <c r="J32" s="45"/>
    </row>
    <row r="33" spans="1:10" ht="15">
      <c r="A33" s="9" t="s">
        <v>59</v>
      </c>
      <c r="B33" s="9"/>
      <c r="C33" s="9"/>
      <c r="D33" s="44">
        <f>H33+788</f>
        <v>-285</v>
      </c>
      <c r="F33" s="44">
        <f>J33+914</f>
        <v>-444</v>
      </c>
      <c r="G33" s="44"/>
      <c r="H33" s="44">
        <f>'[1]FW_WS'!Y21</f>
        <v>-1073</v>
      </c>
      <c r="J33" s="45">
        <v>-1358</v>
      </c>
    </row>
    <row r="34" spans="1:10" ht="15">
      <c r="A34" s="9"/>
      <c r="B34" s="9"/>
      <c r="C34" s="9"/>
      <c r="D34" s="46"/>
      <c r="F34" s="46"/>
      <c r="G34" s="44"/>
      <c r="H34" s="46"/>
      <c r="J34" s="47"/>
    </row>
    <row r="35" spans="1:10" ht="15.75" thickBot="1">
      <c r="A35" s="9" t="s">
        <v>60</v>
      </c>
      <c r="B35" s="9"/>
      <c r="C35" s="9"/>
      <c r="D35" s="51">
        <f>D33+D31</f>
        <v>765</v>
      </c>
      <c r="F35" s="51">
        <f>F33+F31</f>
        <v>1419</v>
      </c>
      <c r="G35" s="44"/>
      <c r="H35" s="51">
        <f>H33+H31</f>
        <v>2762</v>
      </c>
      <c r="J35" s="51">
        <f>J33+J31</f>
        <v>3523</v>
      </c>
    </row>
    <row r="36" spans="1:10" ht="15.75" thickTop="1">
      <c r="A36" s="52"/>
      <c r="B36" s="52"/>
      <c r="C36" s="52"/>
      <c r="D36" s="44"/>
      <c r="E36" s="44"/>
      <c r="F36" s="10"/>
      <c r="G36" s="44"/>
      <c r="H36" s="44"/>
      <c r="I36" s="44"/>
      <c r="J36" s="45"/>
    </row>
    <row r="37" spans="1:10" ht="15">
      <c r="A37" s="9"/>
      <c r="B37" s="9"/>
      <c r="C37" s="9"/>
      <c r="D37" s="10"/>
      <c r="E37" s="10"/>
      <c r="F37" s="10"/>
      <c r="G37" s="10"/>
      <c r="H37" s="10"/>
      <c r="I37" s="10"/>
      <c r="J37" s="10"/>
    </row>
    <row r="38" spans="1:10" ht="15">
      <c r="A38" s="53" t="s">
        <v>61</v>
      </c>
      <c r="B38" s="53"/>
      <c r="C38" s="9"/>
      <c r="D38" s="54">
        <f>(D35/150000)*100</f>
        <v>0.51</v>
      </c>
      <c r="E38" s="54"/>
      <c r="F38" s="54">
        <f>(F35/112500)*100</f>
        <v>1.2613333333333334</v>
      </c>
      <c r="G38" s="55" t="s">
        <v>37</v>
      </c>
      <c r="H38" s="54">
        <f>(H35/150000)*100</f>
        <v>1.8413333333333333</v>
      </c>
      <c r="I38" s="54"/>
      <c r="J38" s="54">
        <f>(J35/112500)*100</f>
        <v>3.1315555555555554</v>
      </c>
    </row>
    <row r="39" spans="1:10" ht="15">
      <c r="A39" s="9"/>
      <c r="B39" s="9"/>
      <c r="C39" s="9"/>
      <c r="D39" s="10"/>
      <c r="E39" s="10"/>
      <c r="F39" s="56"/>
      <c r="G39" s="10"/>
      <c r="H39" s="10"/>
      <c r="I39" s="10"/>
      <c r="J39" s="10"/>
    </row>
    <row r="40" spans="1:10" ht="15">
      <c r="A40" s="9" t="s">
        <v>62</v>
      </c>
      <c r="B40" s="9"/>
      <c r="C40" s="9"/>
      <c r="D40" s="57" t="s">
        <v>63</v>
      </c>
      <c r="E40" s="10"/>
      <c r="F40" s="45" t="s">
        <v>63</v>
      </c>
      <c r="G40" s="10"/>
      <c r="H40" s="57" t="s">
        <v>63</v>
      </c>
      <c r="I40" s="10"/>
      <c r="J40" s="57" t="s">
        <v>63</v>
      </c>
    </row>
    <row r="41" spans="1:10" ht="15">
      <c r="A41" s="9"/>
      <c r="B41" s="9"/>
      <c r="C41" s="9"/>
      <c r="D41" s="57"/>
      <c r="E41" s="10"/>
      <c r="F41" s="45"/>
      <c r="G41" s="10"/>
      <c r="H41" s="57"/>
      <c r="I41" s="10"/>
      <c r="J41" s="57"/>
    </row>
    <row r="42" spans="1:10" ht="15">
      <c r="A42" s="9"/>
      <c r="B42" s="9"/>
      <c r="C42" s="9"/>
      <c r="D42" s="57"/>
      <c r="E42" s="10"/>
      <c r="F42" s="45"/>
      <c r="G42" s="10"/>
      <c r="H42" s="57"/>
      <c r="I42" s="10"/>
      <c r="J42" s="57"/>
    </row>
    <row r="43" spans="1:10" ht="12.75">
      <c r="A43" s="163" t="s">
        <v>64</v>
      </c>
      <c r="B43" s="163"/>
      <c r="C43" s="164"/>
      <c r="D43" s="164"/>
      <c r="E43" s="164"/>
      <c r="F43" s="164"/>
      <c r="G43" s="164"/>
      <c r="H43" s="164"/>
      <c r="I43" s="164"/>
      <c r="J43" s="164"/>
    </row>
    <row r="44" spans="1:10" ht="12.75">
      <c r="A44" s="164"/>
      <c r="B44" s="164"/>
      <c r="C44" s="164"/>
      <c r="D44" s="164"/>
      <c r="E44" s="164"/>
      <c r="F44" s="164"/>
      <c r="G44" s="164"/>
      <c r="H44" s="164"/>
      <c r="I44" s="164"/>
      <c r="J44" s="164"/>
    </row>
    <row r="45" spans="1:10" ht="12.75">
      <c r="A45" s="37" t="s">
        <v>239</v>
      </c>
      <c r="B45" s="58"/>
      <c r="C45" s="58"/>
      <c r="D45" s="58"/>
      <c r="E45" s="58"/>
      <c r="F45" s="58"/>
      <c r="G45" s="58"/>
      <c r="H45" s="59"/>
      <c r="I45" s="59"/>
      <c r="J45" s="60"/>
    </row>
    <row r="46" spans="1:10" ht="12.75">
      <c r="A46" s="58"/>
      <c r="B46" s="58"/>
      <c r="C46" s="58"/>
      <c r="D46" s="58"/>
      <c r="E46" s="58"/>
      <c r="F46" s="58"/>
      <c r="G46" s="58"/>
      <c r="H46" s="59"/>
      <c r="I46" s="59"/>
      <c r="J46" s="60"/>
    </row>
  </sheetData>
  <mergeCells count="3">
    <mergeCell ref="D10:F10"/>
    <mergeCell ref="H10:J10"/>
    <mergeCell ref="A43:J44"/>
  </mergeCells>
  <printOptions/>
  <pageMargins left="0.75" right="0.75" top="1" bottom="1" header="0.5" footer="0.5"/>
  <pageSetup fitToHeight="1" fitToWidth="1" orientation="portrait" scale="96" r:id="rId1"/>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workbookViewId="0" topLeftCell="A24">
      <selection activeCell="H42" sqref="H42"/>
    </sheetView>
  </sheetViews>
  <sheetFormatPr defaultColWidth="9.140625" defaultRowHeight="12.75"/>
  <cols>
    <col min="2" max="2" width="25.7109375" style="0" customWidth="1"/>
    <col min="4" max="4" width="3.421875" style="0" customWidth="1"/>
    <col min="6" max="6" width="3.421875" style="0" customWidth="1"/>
    <col min="8" max="8" width="2.8515625" style="0" customWidth="1"/>
    <col min="10" max="10" width="2.28125" style="0" customWidth="1"/>
  </cols>
  <sheetData>
    <row r="1" spans="1:11" ht="15.75">
      <c r="A1" s="162" t="s">
        <v>93</v>
      </c>
      <c r="B1" s="162"/>
      <c r="C1" s="162"/>
      <c r="D1" s="162"/>
      <c r="E1" s="162"/>
      <c r="F1" s="162"/>
      <c r="G1" s="162"/>
      <c r="H1" s="162"/>
      <c r="I1" s="162"/>
      <c r="J1" s="162"/>
      <c r="K1" s="162"/>
    </row>
    <row r="2" spans="1:11" ht="15.75">
      <c r="A2" s="162" t="s">
        <v>1</v>
      </c>
      <c r="B2" s="162"/>
      <c r="C2" s="162"/>
      <c r="D2" s="162"/>
      <c r="E2" s="162"/>
      <c r="F2" s="162"/>
      <c r="G2" s="162"/>
      <c r="H2" s="162"/>
      <c r="I2" s="162"/>
      <c r="J2" s="162"/>
      <c r="K2" s="162"/>
    </row>
    <row r="3" spans="1:11" ht="15">
      <c r="A3" s="53"/>
      <c r="B3" s="58"/>
      <c r="C3" s="58"/>
      <c r="D3" s="58"/>
      <c r="E3" s="58"/>
      <c r="F3" s="58"/>
      <c r="G3" s="58"/>
      <c r="H3" s="58"/>
      <c r="I3" s="58"/>
      <c r="J3" s="58"/>
      <c r="K3" s="58"/>
    </row>
    <row r="4" spans="1:11" ht="14.25">
      <c r="A4" s="168" t="s">
        <v>94</v>
      </c>
      <c r="B4" s="168"/>
      <c r="C4" s="168"/>
      <c r="D4" s="168"/>
      <c r="E4" s="168"/>
      <c r="F4" s="168"/>
      <c r="G4" s="168"/>
      <c r="H4" s="168"/>
      <c r="I4" s="168"/>
      <c r="J4" s="168"/>
      <c r="K4" s="168"/>
    </row>
    <row r="5" spans="1:11" ht="14.25">
      <c r="A5" s="168" t="s">
        <v>40</v>
      </c>
      <c r="B5" s="168"/>
      <c r="C5" s="168"/>
      <c r="D5" s="168"/>
      <c r="E5" s="168"/>
      <c r="F5" s="168"/>
      <c r="G5" s="168"/>
      <c r="H5" s="168"/>
      <c r="I5" s="168"/>
      <c r="J5" s="168"/>
      <c r="K5" s="168"/>
    </row>
    <row r="6" spans="1:11" ht="15">
      <c r="A6" s="167" t="s">
        <v>41</v>
      </c>
      <c r="B6" s="167"/>
      <c r="C6" s="167"/>
      <c r="D6" s="167"/>
      <c r="E6" s="167"/>
      <c r="F6" s="167"/>
      <c r="G6" s="167"/>
      <c r="H6" s="167"/>
      <c r="I6" s="167"/>
      <c r="J6" s="167"/>
      <c r="K6" s="167"/>
    </row>
    <row r="7" spans="1:11" ht="14.25">
      <c r="A7" s="61"/>
      <c r="B7" s="61"/>
      <c r="C7" s="61"/>
      <c r="D7" s="61"/>
      <c r="E7" s="61"/>
      <c r="F7" s="61"/>
      <c r="G7" s="61"/>
      <c r="H7" s="61"/>
      <c r="I7" s="61"/>
      <c r="J7" s="61"/>
      <c r="K7" s="61"/>
    </row>
    <row r="8" spans="1:11" ht="15">
      <c r="A8" s="9"/>
      <c r="B8" s="9"/>
      <c r="C8" s="75" t="s">
        <v>95</v>
      </c>
      <c r="D8" s="9"/>
      <c r="E8" s="9"/>
      <c r="F8" s="75" t="s">
        <v>96</v>
      </c>
      <c r="G8" s="9"/>
      <c r="H8" s="9"/>
      <c r="I8" s="58"/>
      <c r="J8" s="9"/>
      <c r="K8" s="9"/>
    </row>
    <row r="9" spans="1:11" ht="15">
      <c r="A9" s="9"/>
      <c r="B9" s="9"/>
      <c r="C9" s="75" t="s">
        <v>97</v>
      </c>
      <c r="D9" s="68"/>
      <c r="E9" s="68"/>
      <c r="F9" s="75" t="s">
        <v>98</v>
      </c>
      <c r="G9" s="58"/>
      <c r="H9" s="75"/>
      <c r="I9" s="75" t="s">
        <v>99</v>
      </c>
      <c r="J9" s="68"/>
      <c r="K9" s="68"/>
    </row>
    <row r="10" spans="1:11" ht="15">
      <c r="A10" s="9"/>
      <c r="B10" s="9"/>
      <c r="C10" s="75" t="s">
        <v>100</v>
      </c>
      <c r="D10" s="75"/>
      <c r="E10" s="75" t="s">
        <v>101</v>
      </c>
      <c r="F10" s="75"/>
      <c r="G10" s="75" t="s">
        <v>102</v>
      </c>
      <c r="H10" s="75"/>
      <c r="I10" s="75" t="s">
        <v>103</v>
      </c>
      <c r="J10" s="75"/>
      <c r="K10" s="68"/>
    </row>
    <row r="11" spans="1:11" ht="15">
      <c r="A11" s="9"/>
      <c r="B11" s="9"/>
      <c r="C11" s="75" t="s">
        <v>104</v>
      </c>
      <c r="D11" s="75"/>
      <c r="E11" s="75" t="s">
        <v>105</v>
      </c>
      <c r="F11" s="75"/>
      <c r="G11" s="75" t="s">
        <v>106</v>
      </c>
      <c r="H11" s="75"/>
      <c r="I11" s="75" t="s">
        <v>107</v>
      </c>
      <c r="J11" s="75"/>
      <c r="K11" s="75" t="s">
        <v>108</v>
      </c>
    </row>
    <row r="12" spans="1:11" ht="15">
      <c r="A12" s="9"/>
      <c r="B12" s="9"/>
      <c r="C12" s="75"/>
      <c r="D12" s="75"/>
      <c r="E12" s="75"/>
      <c r="F12" s="75"/>
      <c r="G12" s="68"/>
      <c r="H12" s="68"/>
      <c r="I12" s="68"/>
      <c r="J12" s="68"/>
      <c r="K12" s="68"/>
    </row>
    <row r="13" spans="1:11" ht="15">
      <c r="A13" s="9"/>
      <c r="B13" s="9"/>
      <c r="C13" s="75" t="s">
        <v>9</v>
      </c>
      <c r="D13" s="75"/>
      <c r="E13" s="75" t="s">
        <v>9</v>
      </c>
      <c r="F13" s="75"/>
      <c r="G13" s="75" t="s">
        <v>9</v>
      </c>
      <c r="H13" s="75"/>
      <c r="I13" s="75" t="s">
        <v>9</v>
      </c>
      <c r="J13" s="75"/>
      <c r="K13" s="75" t="s">
        <v>9</v>
      </c>
    </row>
    <row r="14" spans="1:11" ht="15">
      <c r="A14" s="9"/>
      <c r="B14" s="9"/>
      <c r="C14" s="9"/>
      <c r="D14" s="9"/>
      <c r="E14" s="9"/>
      <c r="F14" s="9"/>
      <c r="G14" s="9"/>
      <c r="H14" s="9"/>
      <c r="I14" s="9"/>
      <c r="J14" s="9"/>
      <c r="K14" s="9"/>
    </row>
    <row r="15" spans="1:11" ht="15">
      <c r="A15" s="9" t="s">
        <v>109</v>
      </c>
      <c r="B15" s="9"/>
      <c r="C15" s="76" t="s">
        <v>8</v>
      </c>
      <c r="D15" s="77"/>
      <c r="E15" s="77">
        <v>0</v>
      </c>
      <c r="F15" s="77"/>
      <c r="G15" s="77">
        <v>0</v>
      </c>
      <c r="H15" s="77"/>
      <c r="I15" s="77">
        <v>-26</v>
      </c>
      <c r="J15" s="77"/>
      <c r="K15" s="77">
        <f>SUM(C15:I15)</f>
        <v>-26</v>
      </c>
    </row>
    <row r="16" spans="1:11" ht="15">
      <c r="A16" s="9"/>
      <c r="B16" s="9"/>
      <c r="C16" s="77"/>
      <c r="D16" s="77"/>
      <c r="E16" s="77"/>
      <c r="F16" s="77"/>
      <c r="G16" s="77"/>
      <c r="H16" s="77"/>
      <c r="I16" s="77"/>
      <c r="J16" s="77"/>
      <c r="K16" s="77"/>
    </row>
    <row r="17" spans="1:11" ht="15">
      <c r="A17" s="9" t="s">
        <v>237</v>
      </c>
      <c r="B17" s="9"/>
      <c r="C17" s="77"/>
      <c r="D17" s="77"/>
      <c r="E17" s="77"/>
      <c r="F17" s="77"/>
      <c r="G17" s="77"/>
      <c r="H17" s="77"/>
      <c r="I17" s="77"/>
      <c r="J17" s="77"/>
      <c r="K17" s="77"/>
    </row>
    <row r="18" spans="1:11" ht="15">
      <c r="A18" s="9" t="s">
        <v>110</v>
      </c>
      <c r="B18" s="9"/>
      <c r="C18" s="77"/>
      <c r="D18" s="77"/>
      <c r="E18" s="77"/>
      <c r="F18" s="77"/>
      <c r="G18" s="77"/>
      <c r="H18" s="77"/>
      <c r="I18" s="77"/>
      <c r="J18" s="77"/>
      <c r="K18" s="77"/>
    </row>
    <row r="19" spans="1:11" ht="15">
      <c r="A19" s="9" t="s">
        <v>111</v>
      </c>
      <c r="B19" s="9"/>
      <c r="C19" s="77">
        <v>11250</v>
      </c>
      <c r="D19" s="77"/>
      <c r="E19" s="77">
        <v>327</v>
      </c>
      <c r="F19" s="77"/>
      <c r="G19" s="77">
        <v>0</v>
      </c>
      <c r="H19" s="77"/>
      <c r="I19" s="77">
        <v>0</v>
      </c>
      <c r="J19" s="77"/>
      <c r="K19" s="77">
        <f>SUM(C19:I19)</f>
        <v>11577</v>
      </c>
    </row>
    <row r="20" spans="1:11" ht="15">
      <c r="A20" s="9"/>
      <c r="B20" s="9"/>
      <c r="C20" s="77"/>
      <c r="D20" s="77"/>
      <c r="E20" s="77"/>
      <c r="F20" s="77"/>
      <c r="G20" s="77"/>
      <c r="H20" s="77"/>
      <c r="I20" s="77"/>
      <c r="J20" s="77"/>
      <c r="K20" s="77"/>
    </row>
    <row r="21" spans="1:11" ht="15">
      <c r="A21" s="9" t="s">
        <v>112</v>
      </c>
      <c r="B21" s="9"/>
      <c r="C21" s="77"/>
      <c r="D21" s="77"/>
      <c r="E21" s="77"/>
      <c r="F21" s="77"/>
      <c r="G21" s="77"/>
      <c r="H21" s="77"/>
      <c r="I21" s="77"/>
      <c r="J21" s="77"/>
      <c r="K21" s="77"/>
    </row>
    <row r="22" spans="1:11" ht="15">
      <c r="A22" s="9" t="s">
        <v>113</v>
      </c>
      <c r="B22" s="9"/>
      <c r="C22" s="77">
        <v>0</v>
      </c>
      <c r="D22" s="77"/>
      <c r="E22" s="77">
        <v>0</v>
      </c>
      <c r="F22" s="77"/>
      <c r="G22" s="77">
        <v>0</v>
      </c>
      <c r="H22" s="77"/>
      <c r="I22" s="77">
        <v>37</v>
      </c>
      <c r="J22" s="77"/>
      <c r="K22" s="77">
        <f>SUM(C22:I22)</f>
        <v>37</v>
      </c>
    </row>
    <row r="23" spans="1:11" ht="15">
      <c r="A23" s="9" t="s">
        <v>114</v>
      </c>
      <c r="B23" s="9"/>
      <c r="C23" s="77"/>
      <c r="D23" s="77"/>
      <c r="E23" s="77"/>
      <c r="F23" s="77"/>
      <c r="G23" s="77"/>
      <c r="H23" s="77"/>
      <c r="I23" s="77"/>
      <c r="J23" s="77"/>
      <c r="K23" s="77"/>
    </row>
    <row r="24" spans="1:11" ht="15">
      <c r="A24" s="9" t="s">
        <v>115</v>
      </c>
      <c r="B24" s="9"/>
      <c r="C24" s="77"/>
      <c r="D24" s="77"/>
      <c r="E24" s="77"/>
      <c r="F24" s="77"/>
      <c r="G24" s="77"/>
      <c r="H24" s="77"/>
      <c r="I24" s="77"/>
      <c r="J24" s="77"/>
      <c r="K24" s="77"/>
    </row>
    <row r="25" spans="1:11" ht="15">
      <c r="A25" s="9" t="s">
        <v>116</v>
      </c>
      <c r="B25" s="9"/>
      <c r="C25" s="77"/>
      <c r="D25" s="77"/>
      <c r="E25" s="77"/>
      <c r="F25" s="77"/>
      <c r="G25" s="77"/>
      <c r="H25" s="77"/>
      <c r="I25" s="77"/>
      <c r="J25" s="77"/>
      <c r="K25" s="77"/>
    </row>
    <row r="26" spans="1:11" ht="15">
      <c r="A26" s="9"/>
      <c r="B26" s="9"/>
      <c r="C26" s="77"/>
      <c r="D26" s="77"/>
      <c r="E26" s="77"/>
      <c r="F26" s="77"/>
      <c r="G26" s="77"/>
      <c r="H26" s="77"/>
      <c r="I26" s="77"/>
      <c r="J26" s="77"/>
      <c r="K26" s="77"/>
    </row>
    <row r="27" spans="1:11" ht="15">
      <c r="A27" s="9" t="s">
        <v>117</v>
      </c>
      <c r="B27" s="9"/>
      <c r="C27" s="77">
        <v>0</v>
      </c>
      <c r="D27" s="77"/>
      <c r="E27" s="77">
        <v>0</v>
      </c>
      <c r="F27" s="77"/>
      <c r="G27" s="77">
        <v>49</v>
      </c>
      <c r="H27" s="77"/>
      <c r="I27" s="77">
        <v>0</v>
      </c>
      <c r="J27" s="77"/>
      <c r="K27" s="77">
        <f>SUM(C27:I27)</f>
        <v>49</v>
      </c>
    </row>
    <row r="28" spans="1:11" ht="15">
      <c r="A28" s="9"/>
      <c r="B28" s="9"/>
      <c r="C28" s="77"/>
      <c r="D28" s="77"/>
      <c r="E28" s="77"/>
      <c r="F28" s="77"/>
      <c r="G28" s="77"/>
      <c r="H28" s="77"/>
      <c r="I28" s="77"/>
      <c r="J28" s="77"/>
      <c r="K28" s="77"/>
    </row>
    <row r="29" spans="1:11" ht="15">
      <c r="A29" s="9" t="s">
        <v>118</v>
      </c>
      <c r="B29" s="9"/>
      <c r="C29" s="77"/>
      <c r="D29" s="77"/>
      <c r="E29" s="77"/>
      <c r="F29" s="77"/>
      <c r="G29" s="77"/>
      <c r="H29" s="77"/>
      <c r="I29" s="77"/>
      <c r="J29" s="77"/>
      <c r="K29" s="77"/>
    </row>
    <row r="30" spans="1:11" ht="15">
      <c r="A30" s="9" t="s">
        <v>119</v>
      </c>
      <c r="B30" s="9"/>
      <c r="C30" s="77"/>
      <c r="D30" s="77"/>
      <c r="E30" s="77"/>
      <c r="F30" s="77"/>
      <c r="G30" s="77"/>
      <c r="H30" s="77"/>
      <c r="I30" s="77"/>
      <c r="J30" s="77"/>
      <c r="K30" s="77"/>
    </row>
    <row r="31" spans="1:11" ht="15">
      <c r="A31" s="9" t="s">
        <v>120</v>
      </c>
      <c r="B31" s="9"/>
      <c r="C31" s="77">
        <v>3010</v>
      </c>
      <c r="D31" s="77"/>
      <c r="E31" s="77">
        <v>7525</v>
      </c>
      <c r="F31" s="77"/>
      <c r="G31" s="77">
        <v>0</v>
      </c>
      <c r="H31" s="77"/>
      <c r="I31" s="77">
        <v>0</v>
      </c>
      <c r="J31" s="77"/>
      <c r="K31" s="77">
        <f>SUM(C31:I31)</f>
        <v>10535</v>
      </c>
    </row>
    <row r="32" spans="1:11" ht="15">
      <c r="A32" s="9"/>
      <c r="B32" s="9"/>
      <c r="C32" s="77"/>
      <c r="D32" s="77"/>
      <c r="E32" s="77"/>
      <c r="F32" s="77"/>
      <c r="G32" s="77"/>
      <c r="H32" s="77"/>
      <c r="I32" s="77"/>
      <c r="J32" s="77"/>
      <c r="K32" s="77"/>
    </row>
    <row r="33" spans="1:11" ht="15">
      <c r="A33" s="9" t="s">
        <v>238</v>
      </c>
      <c r="B33" s="9"/>
      <c r="C33" s="77"/>
      <c r="D33" s="77"/>
      <c r="E33" s="77"/>
      <c r="F33" s="77"/>
      <c r="G33" s="77"/>
      <c r="H33" s="77"/>
      <c r="I33" s="77"/>
      <c r="J33" s="77"/>
      <c r="K33" s="77"/>
    </row>
    <row r="34" spans="1:11" ht="15">
      <c r="A34" s="9" t="s">
        <v>121</v>
      </c>
      <c r="B34" s="9"/>
      <c r="C34" s="77"/>
      <c r="D34" s="77"/>
      <c r="E34" s="77"/>
      <c r="F34" s="77"/>
      <c r="G34" s="77"/>
      <c r="H34" s="77"/>
      <c r="I34" s="77"/>
      <c r="J34" s="77"/>
      <c r="K34" s="77"/>
    </row>
    <row r="35" spans="1:11" ht="15">
      <c r="A35" s="9" t="s">
        <v>122</v>
      </c>
      <c r="B35" s="9"/>
      <c r="C35" s="77"/>
      <c r="D35" s="77"/>
      <c r="E35" s="77"/>
      <c r="F35" s="77"/>
      <c r="G35" s="77"/>
      <c r="H35" s="77"/>
      <c r="I35" s="77"/>
      <c r="J35" s="77"/>
      <c r="K35" s="77"/>
    </row>
    <row r="36" spans="1:11" ht="15">
      <c r="A36" s="9" t="s">
        <v>123</v>
      </c>
      <c r="B36" s="9"/>
      <c r="C36" s="77">
        <v>740</v>
      </c>
      <c r="D36" s="77"/>
      <c r="E36" s="77">
        <v>453</v>
      </c>
      <c r="F36" s="77"/>
      <c r="G36" s="77">
        <v>0</v>
      </c>
      <c r="H36" s="77"/>
      <c r="I36" s="77">
        <v>0</v>
      </c>
      <c r="J36" s="77"/>
      <c r="K36" s="77">
        <f>SUM(C36:I36)</f>
        <v>1193</v>
      </c>
    </row>
    <row r="37" spans="1:11" ht="15">
      <c r="A37" s="9"/>
      <c r="B37" s="9"/>
      <c r="C37" s="77"/>
      <c r="D37" s="77"/>
      <c r="E37" s="77"/>
      <c r="F37" s="77"/>
      <c r="G37" s="77"/>
      <c r="H37" s="77"/>
      <c r="I37" s="77"/>
      <c r="J37" s="77"/>
      <c r="K37" s="77"/>
    </row>
    <row r="38" spans="1:11" ht="15">
      <c r="A38" s="9" t="s">
        <v>124</v>
      </c>
      <c r="B38" s="9"/>
      <c r="C38" s="78" t="s">
        <v>125</v>
      </c>
      <c r="D38" s="77"/>
      <c r="E38" s="78" t="s">
        <v>125</v>
      </c>
      <c r="F38" s="78"/>
      <c r="G38" s="78" t="s">
        <v>125</v>
      </c>
      <c r="H38" s="77"/>
      <c r="I38" s="77">
        <f>'[1]FW_WS'!Y23</f>
        <v>2762</v>
      </c>
      <c r="J38" s="77"/>
      <c r="K38" s="77">
        <f>SUM(C38:I38)</f>
        <v>2762</v>
      </c>
    </row>
    <row r="39" spans="1:11" ht="15">
      <c r="A39" s="9"/>
      <c r="B39" s="9"/>
      <c r="C39" s="78"/>
      <c r="D39" s="77"/>
      <c r="E39" s="77"/>
      <c r="F39" s="77"/>
      <c r="G39" s="78"/>
      <c r="H39" s="77"/>
      <c r="I39" s="77"/>
      <c r="J39" s="77"/>
      <c r="K39" s="77"/>
    </row>
    <row r="40" spans="1:11" ht="15.75" thickBot="1">
      <c r="A40" s="9" t="s">
        <v>126</v>
      </c>
      <c r="B40" s="9"/>
      <c r="C40" s="79">
        <f>SUM(C15:C39)</f>
        <v>15000</v>
      </c>
      <c r="D40" s="80"/>
      <c r="E40" s="79">
        <f>SUM(E15:E39)</f>
        <v>8305</v>
      </c>
      <c r="F40" s="80"/>
      <c r="G40" s="79">
        <f>SUM(G15:G39)</f>
        <v>49</v>
      </c>
      <c r="H40" s="80"/>
      <c r="I40" s="79">
        <f>SUM(I15:I38)</f>
        <v>2773</v>
      </c>
      <c r="J40" s="80"/>
      <c r="K40" s="79">
        <f>SUM(K15:K39)</f>
        <v>26127</v>
      </c>
    </row>
    <row r="41" spans="1:11" ht="15">
      <c r="A41" s="9"/>
      <c r="B41" s="9"/>
      <c r="C41" s="77"/>
      <c r="D41" s="77"/>
      <c r="E41" s="77"/>
      <c r="F41" s="77"/>
      <c r="G41" s="77"/>
      <c r="H41" s="77"/>
      <c r="I41" s="77"/>
      <c r="J41" s="77"/>
      <c r="K41" s="77"/>
    </row>
    <row r="42" ht="15">
      <c r="A42" s="31" t="s">
        <v>240</v>
      </c>
    </row>
  </sheetData>
  <mergeCells count="5">
    <mergeCell ref="A6:K6"/>
    <mergeCell ref="A1:K1"/>
    <mergeCell ref="A2:K2"/>
    <mergeCell ref="A4:K4"/>
    <mergeCell ref="A5:K5"/>
  </mergeCells>
  <printOptions/>
  <pageMargins left="0.75" right="0.75" top="1" bottom="1" header="0.5" footer="0.5"/>
  <pageSetup fitToHeight="1" fitToWidth="1" orientation="portrait" scale="97" r:id="rId1"/>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tabSelected="1" workbookViewId="0" topLeftCell="A1">
      <selection activeCell="J8" sqref="J8"/>
    </sheetView>
  </sheetViews>
  <sheetFormatPr defaultColWidth="9.140625" defaultRowHeight="12.75"/>
  <cols>
    <col min="7" max="7" width="14.28125" style="0" customWidth="1"/>
  </cols>
  <sheetData>
    <row r="1" spans="1:9" ht="15.75">
      <c r="A1" s="162" t="s">
        <v>0</v>
      </c>
      <c r="B1" s="162"/>
      <c r="C1" s="162"/>
      <c r="D1" s="162"/>
      <c r="E1" s="162"/>
      <c r="F1" s="162"/>
      <c r="G1" s="162"/>
      <c r="H1" s="162"/>
      <c r="I1" s="162"/>
    </row>
    <row r="2" spans="1:9" ht="15.75">
      <c r="A2" s="162" t="s">
        <v>1</v>
      </c>
      <c r="B2" s="162"/>
      <c r="C2" s="162"/>
      <c r="D2" s="162"/>
      <c r="E2" s="162"/>
      <c r="F2" s="162"/>
      <c r="G2" s="162"/>
      <c r="H2" s="162"/>
      <c r="I2" s="162"/>
    </row>
    <row r="3" ht="15">
      <c r="A3" s="53"/>
    </row>
    <row r="4" spans="1:9" ht="14.25">
      <c r="A4" s="168" t="s">
        <v>65</v>
      </c>
      <c r="B4" s="168"/>
      <c r="C4" s="168"/>
      <c r="D4" s="168"/>
      <c r="E4" s="168"/>
      <c r="F4" s="168"/>
      <c r="G4" s="168"/>
      <c r="H4" s="168"/>
      <c r="I4" s="168"/>
    </row>
    <row r="5" spans="1:9" ht="14.25">
      <c r="A5" s="168" t="s">
        <v>40</v>
      </c>
      <c r="B5" s="168"/>
      <c r="C5" s="168"/>
      <c r="D5" s="168"/>
      <c r="E5" s="168"/>
      <c r="F5" s="168"/>
      <c r="G5" s="168"/>
      <c r="H5" s="168"/>
      <c r="I5" s="168"/>
    </row>
    <row r="6" spans="1:9" ht="15">
      <c r="A6" s="167" t="s">
        <v>41</v>
      </c>
      <c r="B6" s="167"/>
      <c r="C6" s="167"/>
      <c r="D6" s="167"/>
      <c r="E6" s="167"/>
      <c r="F6" s="167"/>
      <c r="G6" s="167"/>
      <c r="H6" s="167"/>
      <c r="I6" s="167"/>
    </row>
    <row r="7" ht="12.75">
      <c r="H7" s="63"/>
    </row>
    <row r="8" spans="1:9" ht="12.75">
      <c r="A8" s="64"/>
      <c r="B8" s="64"/>
      <c r="C8" s="64"/>
      <c r="D8" s="64"/>
      <c r="E8" s="64"/>
      <c r="F8" s="64"/>
      <c r="G8" s="64"/>
      <c r="H8" s="11" t="s">
        <v>44</v>
      </c>
      <c r="I8" s="64"/>
    </row>
    <row r="9" ht="12.75">
      <c r="H9" s="11" t="s">
        <v>48</v>
      </c>
    </row>
    <row r="10" ht="12.75">
      <c r="H10" s="11" t="s">
        <v>50</v>
      </c>
    </row>
    <row r="11" ht="12.75">
      <c r="H11" s="11" t="s">
        <v>4</v>
      </c>
    </row>
    <row r="12" spans="1:9" ht="12.75">
      <c r="A12" s="63"/>
      <c r="B12" s="63"/>
      <c r="C12" s="63"/>
      <c r="D12" s="63"/>
      <c r="E12" s="63"/>
      <c r="F12" s="63"/>
      <c r="G12" s="63"/>
      <c r="H12" s="16" t="s">
        <v>9</v>
      </c>
      <c r="I12" s="63"/>
    </row>
    <row r="13" spans="1:9" ht="12.75">
      <c r="A13" s="65"/>
      <c r="B13" s="65"/>
      <c r="C13" s="65"/>
      <c r="D13" s="65"/>
      <c r="E13" s="65"/>
      <c r="F13" s="65"/>
      <c r="G13" s="65"/>
      <c r="H13" s="11"/>
      <c r="I13" s="65"/>
    </row>
    <row r="14" spans="1:9" ht="12.75">
      <c r="A14" s="58" t="s">
        <v>66</v>
      </c>
      <c r="B14" s="58"/>
      <c r="C14" s="58"/>
      <c r="D14" s="58"/>
      <c r="E14" s="58"/>
      <c r="F14" s="58"/>
      <c r="G14" s="58"/>
      <c r="H14" s="66"/>
      <c r="I14" s="65"/>
    </row>
    <row r="15" spans="1:9" ht="12.75">
      <c r="A15" s="58"/>
      <c r="B15" s="58" t="s">
        <v>67</v>
      </c>
      <c r="C15" s="58"/>
      <c r="D15" s="58"/>
      <c r="E15" s="58"/>
      <c r="F15" s="58"/>
      <c r="G15" s="58"/>
      <c r="H15" s="66">
        <v>3835</v>
      </c>
      <c r="I15" s="65"/>
    </row>
    <row r="16" spans="1:9" ht="12.75">
      <c r="A16" s="58"/>
      <c r="B16" s="58"/>
      <c r="C16" s="58" t="s">
        <v>68</v>
      </c>
      <c r="D16" s="58"/>
      <c r="E16" s="58"/>
      <c r="F16" s="58"/>
      <c r="G16" s="58"/>
      <c r="H16" s="66"/>
      <c r="I16" s="65"/>
    </row>
    <row r="17" spans="1:9" ht="12.75">
      <c r="A17" s="58"/>
      <c r="B17" s="58"/>
      <c r="C17" s="58"/>
      <c r="D17" s="58" t="s">
        <v>69</v>
      </c>
      <c r="E17" s="58"/>
      <c r="F17" s="58"/>
      <c r="G17" s="58"/>
      <c r="H17" s="66">
        <v>378</v>
      </c>
      <c r="I17" s="65"/>
    </row>
    <row r="18" spans="1:9" ht="12.75">
      <c r="A18" s="58"/>
      <c r="B18" s="58"/>
      <c r="C18" s="58"/>
      <c r="D18" s="58" t="s">
        <v>70</v>
      </c>
      <c r="E18" s="58"/>
      <c r="F18" s="58"/>
      <c r="G18" s="58"/>
      <c r="H18" s="66">
        <v>84</v>
      </c>
      <c r="I18" s="65"/>
    </row>
    <row r="19" spans="1:9" ht="12.75">
      <c r="A19" s="58"/>
      <c r="B19" s="58"/>
      <c r="C19" s="58"/>
      <c r="D19" s="58" t="s">
        <v>56</v>
      </c>
      <c r="E19" s="58"/>
      <c r="F19" s="58"/>
      <c r="G19" s="58"/>
      <c r="H19" s="67">
        <v>-71</v>
      </c>
      <c r="I19" s="65"/>
    </row>
    <row r="20" spans="1:9" ht="12.75">
      <c r="A20" s="58"/>
      <c r="B20" s="58" t="s">
        <v>71</v>
      </c>
      <c r="C20" s="58"/>
      <c r="D20" s="58"/>
      <c r="E20" s="58"/>
      <c r="F20" s="58"/>
      <c r="G20" s="58"/>
      <c r="H20" s="66">
        <v>4226</v>
      </c>
      <c r="I20" s="65"/>
    </row>
    <row r="21" spans="1:9" ht="12.75">
      <c r="A21" s="58"/>
      <c r="B21" s="58"/>
      <c r="C21" s="58"/>
      <c r="D21" s="58"/>
      <c r="E21" s="58"/>
      <c r="F21" s="58"/>
      <c r="G21" s="58"/>
      <c r="H21" s="66"/>
      <c r="I21" s="65"/>
    </row>
    <row r="22" spans="1:9" ht="12.75">
      <c r="A22" s="58"/>
      <c r="B22" s="58"/>
      <c r="C22" s="58" t="s">
        <v>72</v>
      </c>
      <c r="D22" s="58"/>
      <c r="E22" s="58"/>
      <c r="F22" s="58"/>
      <c r="G22" s="58"/>
      <c r="H22" s="66">
        <v>-751</v>
      </c>
      <c r="I22" s="65"/>
    </row>
    <row r="23" spans="1:9" ht="12.75">
      <c r="A23" s="58"/>
      <c r="B23" s="58"/>
      <c r="C23" s="58" t="s">
        <v>73</v>
      </c>
      <c r="D23" s="58"/>
      <c r="E23" s="58"/>
      <c r="F23" s="58"/>
      <c r="G23" s="58"/>
      <c r="H23" s="67">
        <v>-3449</v>
      </c>
      <c r="I23" s="65"/>
    </row>
    <row r="24" spans="1:9" ht="12.75">
      <c r="A24" s="58"/>
      <c r="B24" s="58" t="s">
        <v>74</v>
      </c>
      <c r="C24" s="58"/>
      <c r="D24" s="58"/>
      <c r="E24" s="58"/>
      <c r="F24" s="58"/>
      <c r="G24" s="58"/>
      <c r="H24" s="66">
        <v>26</v>
      </c>
      <c r="I24" s="65"/>
    </row>
    <row r="25" spans="1:9" ht="12.75">
      <c r="A25" s="58"/>
      <c r="B25" s="58"/>
      <c r="C25" s="58" t="s">
        <v>75</v>
      </c>
      <c r="D25" s="58"/>
      <c r="E25" s="58"/>
      <c r="F25" s="58"/>
      <c r="G25" s="58"/>
      <c r="H25" s="66">
        <v>-1165</v>
      </c>
      <c r="I25" s="65"/>
    </row>
    <row r="26" spans="1:9" ht="12.75">
      <c r="A26" s="58"/>
      <c r="B26" s="68" t="s">
        <v>76</v>
      </c>
      <c r="C26" s="58"/>
      <c r="D26" s="58"/>
      <c r="E26" s="58"/>
      <c r="F26" s="58"/>
      <c r="G26" s="58"/>
      <c r="H26" s="69">
        <v>-1139</v>
      </c>
      <c r="I26" s="65"/>
    </row>
    <row r="27" spans="1:9" ht="12.75">
      <c r="A27" s="58"/>
      <c r="B27" s="58"/>
      <c r="C27" s="58"/>
      <c r="D27" s="58"/>
      <c r="E27" s="58"/>
      <c r="F27" s="58"/>
      <c r="G27" s="58"/>
      <c r="H27" s="66"/>
      <c r="I27" s="65"/>
    </row>
    <row r="28" spans="1:9" ht="12.75">
      <c r="A28" s="58" t="s">
        <v>77</v>
      </c>
      <c r="B28" s="58"/>
      <c r="C28" s="58"/>
      <c r="D28" s="58"/>
      <c r="E28" s="58"/>
      <c r="F28" s="58"/>
      <c r="G28" s="58"/>
      <c r="H28" s="66"/>
      <c r="I28" s="65"/>
    </row>
    <row r="29" spans="1:9" ht="12.75">
      <c r="A29" s="58"/>
      <c r="B29" s="58"/>
      <c r="C29" s="58" t="s">
        <v>78</v>
      </c>
      <c r="D29" s="58"/>
      <c r="E29" s="58"/>
      <c r="F29" s="58"/>
      <c r="G29" s="58"/>
      <c r="H29" s="66">
        <v>-1322</v>
      </c>
      <c r="I29" s="65"/>
    </row>
    <row r="30" spans="1:9" ht="12.75">
      <c r="A30" s="58"/>
      <c r="B30" s="58"/>
      <c r="C30" s="58" t="s">
        <v>79</v>
      </c>
      <c r="D30" s="58"/>
      <c r="E30" s="58"/>
      <c r="F30" s="58"/>
      <c r="G30" s="58"/>
      <c r="H30" s="70">
        <v>3751</v>
      </c>
      <c r="I30" s="65"/>
    </row>
    <row r="31" spans="1:9" ht="12.75">
      <c r="A31" s="58"/>
      <c r="B31" s="68"/>
      <c r="C31" s="58" t="s">
        <v>80</v>
      </c>
      <c r="D31" s="58"/>
      <c r="E31" s="58"/>
      <c r="F31" s="58"/>
      <c r="G31" s="58"/>
      <c r="H31" s="70">
        <v>7978</v>
      </c>
      <c r="I31" s="65"/>
    </row>
    <row r="32" spans="1:9" ht="12.75">
      <c r="A32" s="58"/>
      <c r="B32" s="58"/>
      <c r="C32" s="58" t="s">
        <v>81</v>
      </c>
      <c r="D32" s="58"/>
      <c r="E32" s="58"/>
      <c r="F32" s="58"/>
      <c r="G32" s="58"/>
      <c r="H32" s="67">
        <v>71</v>
      </c>
      <c r="I32" s="65"/>
    </row>
    <row r="33" spans="1:9" ht="12.75">
      <c r="A33" s="58"/>
      <c r="B33" s="58" t="s">
        <v>82</v>
      </c>
      <c r="C33" s="58"/>
      <c r="D33" s="58"/>
      <c r="E33" s="58"/>
      <c r="F33" s="58"/>
      <c r="G33" s="58"/>
      <c r="H33" s="69">
        <v>10478</v>
      </c>
      <c r="I33" s="65"/>
    </row>
    <row r="34" spans="1:9" ht="12.75">
      <c r="A34" s="58"/>
      <c r="B34" s="58"/>
      <c r="C34" s="58"/>
      <c r="D34" s="58"/>
      <c r="E34" s="58"/>
      <c r="F34" s="58"/>
      <c r="G34" s="58"/>
      <c r="H34" s="66"/>
      <c r="I34" s="65"/>
    </row>
    <row r="35" spans="1:9" ht="12.75">
      <c r="A35" s="58" t="s">
        <v>83</v>
      </c>
      <c r="B35" s="58"/>
      <c r="C35" s="58"/>
      <c r="D35" s="58"/>
      <c r="E35" s="58"/>
      <c r="F35" s="58"/>
      <c r="G35" s="58"/>
      <c r="H35" s="66"/>
      <c r="I35" s="65"/>
    </row>
    <row r="36" spans="1:9" ht="12.75">
      <c r="A36" s="58"/>
      <c r="B36" s="58"/>
      <c r="C36" s="58" t="s">
        <v>84</v>
      </c>
      <c r="D36" s="58"/>
      <c r="E36" s="58"/>
      <c r="F36" s="58"/>
      <c r="G36" s="58"/>
      <c r="H36" s="66">
        <v>-977</v>
      </c>
      <c r="I36" s="65"/>
    </row>
    <row r="37" spans="1:9" ht="12.75">
      <c r="A37" s="58"/>
      <c r="B37" s="58"/>
      <c r="C37" s="58" t="s">
        <v>85</v>
      </c>
      <c r="D37" s="58"/>
      <c r="E37" s="58"/>
      <c r="F37" s="58"/>
      <c r="G37" s="58"/>
      <c r="H37" s="66">
        <v>-84</v>
      </c>
      <c r="I37" s="65"/>
    </row>
    <row r="38" spans="1:9" ht="12.75">
      <c r="A38" s="58"/>
      <c r="B38" s="68"/>
      <c r="C38" s="58" t="s">
        <v>86</v>
      </c>
      <c r="D38" s="58"/>
      <c r="E38" s="58"/>
      <c r="F38" s="58"/>
      <c r="G38" s="58"/>
      <c r="H38" s="70">
        <v>20</v>
      </c>
      <c r="I38" s="65"/>
    </row>
    <row r="39" spans="1:9" ht="12.75">
      <c r="A39" s="58"/>
      <c r="B39" s="58"/>
      <c r="C39" s="58" t="s">
        <v>87</v>
      </c>
      <c r="D39" s="58"/>
      <c r="E39" s="58"/>
      <c r="F39" s="58"/>
      <c r="G39" s="58"/>
      <c r="H39" s="66">
        <v>-875</v>
      </c>
      <c r="I39" s="65"/>
    </row>
    <row r="40" spans="1:9" ht="12.75">
      <c r="A40" s="58"/>
      <c r="B40" s="58"/>
      <c r="C40" s="58" t="s">
        <v>88</v>
      </c>
      <c r="D40" s="58"/>
      <c r="E40" s="58"/>
      <c r="F40" s="58"/>
      <c r="G40" s="58"/>
      <c r="H40" s="66">
        <v>0</v>
      </c>
      <c r="I40" s="65"/>
    </row>
    <row r="41" spans="1:9" ht="12.75">
      <c r="A41" s="58"/>
      <c r="B41" s="58" t="s">
        <v>89</v>
      </c>
      <c r="C41" s="58"/>
      <c r="D41" s="58"/>
      <c r="E41" s="58"/>
      <c r="F41" s="58"/>
      <c r="G41" s="58"/>
      <c r="H41" s="69">
        <v>-1916</v>
      </c>
      <c r="I41" s="65"/>
    </row>
    <row r="42" spans="1:9" ht="12.75">
      <c r="A42" s="58"/>
      <c r="B42" s="58"/>
      <c r="C42" s="58"/>
      <c r="D42" s="58"/>
      <c r="E42" s="58"/>
      <c r="F42" s="58"/>
      <c r="G42" s="58"/>
      <c r="H42" s="71"/>
      <c r="I42" s="65"/>
    </row>
    <row r="43" spans="1:9" ht="12.75">
      <c r="A43" s="58" t="s">
        <v>90</v>
      </c>
      <c r="B43" s="58"/>
      <c r="C43" s="58"/>
      <c r="D43" s="58"/>
      <c r="E43" s="58"/>
      <c r="F43" s="58"/>
      <c r="G43" s="58"/>
      <c r="H43" s="66">
        <v>7423</v>
      </c>
      <c r="I43" s="65"/>
    </row>
    <row r="44" spans="1:9" ht="12.75">
      <c r="A44" s="58"/>
      <c r="B44" s="58"/>
      <c r="C44" s="58"/>
      <c r="D44" s="58"/>
      <c r="E44" s="58"/>
      <c r="F44" s="58"/>
      <c r="G44" s="58"/>
      <c r="H44" s="70"/>
      <c r="I44" s="65"/>
    </row>
    <row r="45" spans="1:9" ht="12.75">
      <c r="A45" s="58" t="s">
        <v>91</v>
      </c>
      <c r="B45" s="58"/>
      <c r="C45" s="58"/>
      <c r="D45" s="58"/>
      <c r="E45" s="58"/>
      <c r="F45" s="58"/>
      <c r="G45" s="58"/>
      <c r="H45" s="66">
        <v>2766</v>
      </c>
      <c r="I45" s="65"/>
    </row>
    <row r="46" spans="1:9" ht="12.75">
      <c r="A46" s="73"/>
      <c r="B46" s="73"/>
      <c r="C46" s="73"/>
      <c r="D46" s="73"/>
      <c r="E46" s="73"/>
      <c r="F46" s="73"/>
      <c r="G46" s="73"/>
      <c r="H46" s="73"/>
      <c r="I46" s="65"/>
    </row>
    <row r="47" spans="1:9" ht="13.5" thickBot="1">
      <c r="A47" s="73" t="s">
        <v>92</v>
      </c>
      <c r="B47" s="73"/>
      <c r="C47" s="73"/>
      <c r="D47" s="73"/>
      <c r="E47" s="73"/>
      <c r="F47" s="73"/>
      <c r="G47" s="73"/>
      <c r="H47" s="74">
        <f>SUM(H43:H45)</f>
        <v>10189</v>
      </c>
      <c r="I47" s="65"/>
    </row>
    <row r="48" spans="1:9" ht="13.5" thickTop="1">
      <c r="A48" s="73"/>
      <c r="B48" s="73"/>
      <c r="C48" s="73"/>
      <c r="D48" s="73"/>
      <c r="E48" s="73"/>
      <c r="F48" s="73"/>
      <c r="G48" s="73"/>
      <c r="H48" s="73"/>
      <c r="I48" s="65"/>
    </row>
  </sheetData>
  <mergeCells count="5">
    <mergeCell ref="A6:I6"/>
    <mergeCell ref="A1:I1"/>
    <mergeCell ref="A2:I2"/>
    <mergeCell ref="A4:I4"/>
    <mergeCell ref="A5:I5"/>
  </mergeCells>
  <printOptions/>
  <pageMargins left="0.75"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L152"/>
  <sheetViews>
    <sheetView zoomScale="75" zoomScaleNormal="75" workbookViewId="0" topLeftCell="A1">
      <selection activeCell="J25" sqref="J25"/>
    </sheetView>
  </sheetViews>
  <sheetFormatPr defaultColWidth="9.140625" defaultRowHeight="12.75"/>
  <cols>
    <col min="1" max="1" width="4.28125" style="0" customWidth="1"/>
    <col min="5" max="5" width="14.7109375" style="0" customWidth="1"/>
    <col min="6" max="6" width="9.00390625" style="0" customWidth="1"/>
    <col min="7" max="7" width="11.57421875" style="0" bestFit="1" customWidth="1"/>
    <col min="10" max="10" width="18.00390625" style="0" customWidth="1"/>
    <col min="11" max="11" width="13.00390625" style="0" customWidth="1"/>
    <col min="12" max="12" width="10.7109375" style="0" customWidth="1"/>
  </cols>
  <sheetData>
    <row r="1" spans="1:12" ht="14.25">
      <c r="A1" s="168" t="s">
        <v>0</v>
      </c>
      <c r="B1" s="168"/>
      <c r="C1" s="168"/>
      <c r="D1" s="168"/>
      <c r="E1" s="168"/>
      <c r="F1" s="168"/>
      <c r="G1" s="168"/>
      <c r="H1" s="168"/>
      <c r="I1" s="168"/>
      <c r="J1" s="168"/>
      <c r="K1" s="168"/>
      <c r="L1" s="168"/>
    </row>
    <row r="2" spans="1:12" ht="14.25">
      <c r="A2" s="168" t="s">
        <v>1</v>
      </c>
      <c r="B2" s="168"/>
      <c r="C2" s="168"/>
      <c r="D2" s="168"/>
      <c r="E2" s="168"/>
      <c r="F2" s="168"/>
      <c r="G2" s="168"/>
      <c r="H2" s="168"/>
      <c r="I2" s="168"/>
      <c r="J2" s="168"/>
      <c r="K2" s="168"/>
      <c r="L2" s="168"/>
    </row>
    <row r="3" spans="1:12" ht="15">
      <c r="A3" s="9"/>
      <c r="B3" s="9"/>
      <c r="C3" s="9"/>
      <c r="D3" s="9"/>
      <c r="E3" s="9"/>
      <c r="F3" s="9"/>
      <c r="G3" s="9"/>
      <c r="H3" s="9"/>
      <c r="I3" s="9"/>
      <c r="J3" s="9"/>
      <c r="K3" s="9"/>
      <c r="L3" s="9"/>
    </row>
    <row r="4" spans="1:12" ht="14.25">
      <c r="A4" s="168" t="s">
        <v>127</v>
      </c>
      <c r="B4" s="168"/>
      <c r="C4" s="168"/>
      <c r="D4" s="168"/>
      <c r="E4" s="168"/>
      <c r="F4" s="168"/>
      <c r="G4" s="168"/>
      <c r="H4" s="168"/>
      <c r="I4" s="168"/>
      <c r="J4" s="168"/>
      <c r="K4" s="168"/>
      <c r="L4" s="168"/>
    </row>
    <row r="5" spans="1:12" ht="15">
      <c r="A5" s="81"/>
      <c r="B5" s="15"/>
      <c r="C5" s="15"/>
      <c r="D5" s="15"/>
      <c r="E5" s="15"/>
      <c r="F5" s="15"/>
      <c r="G5" s="15"/>
      <c r="H5" s="15"/>
      <c r="I5" s="15"/>
      <c r="J5" s="15"/>
      <c r="K5" s="15"/>
      <c r="L5" s="15"/>
    </row>
    <row r="6" spans="1:12" ht="15">
      <c r="A6" s="8"/>
      <c r="B6" s="9"/>
      <c r="C6" s="9"/>
      <c r="D6" s="9"/>
      <c r="E6" s="9"/>
      <c r="F6" s="9"/>
      <c r="G6" s="9"/>
      <c r="H6" s="9"/>
      <c r="I6" s="9"/>
      <c r="J6" s="9"/>
      <c r="K6" s="9"/>
      <c r="L6" s="9"/>
    </row>
    <row r="7" spans="1:12" ht="15">
      <c r="A7" s="9">
        <v>1</v>
      </c>
      <c r="B7" s="8" t="s">
        <v>128</v>
      </c>
      <c r="C7" s="9"/>
      <c r="D7" s="9"/>
      <c r="E7" s="9"/>
      <c r="F7" s="9"/>
      <c r="G7" s="9"/>
      <c r="H7" s="9"/>
      <c r="I7" s="9"/>
      <c r="J7" s="9"/>
      <c r="K7" s="9"/>
      <c r="L7" s="9"/>
    </row>
    <row r="8" spans="1:12" ht="15">
      <c r="A8" s="8"/>
      <c r="B8" s="8"/>
      <c r="C8" s="9"/>
      <c r="D8" s="9"/>
      <c r="E8" s="9"/>
      <c r="F8" s="9"/>
      <c r="G8" s="9"/>
      <c r="H8" s="9"/>
      <c r="I8" s="9"/>
      <c r="J8" s="9"/>
      <c r="K8" s="9"/>
      <c r="L8" s="9"/>
    </row>
    <row r="9" spans="1:12" ht="9.75" customHeight="1">
      <c r="A9" s="8"/>
      <c r="B9" s="169" t="s">
        <v>129</v>
      </c>
      <c r="C9" s="169"/>
      <c r="D9" s="169"/>
      <c r="E9" s="169"/>
      <c r="F9" s="169"/>
      <c r="G9" s="169"/>
      <c r="H9" s="169"/>
      <c r="I9" s="169"/>
      <c r="J9" s="169"/>
      <c r="K9" s="169"/>
      <c r="L9" s="169"/>
    </row>
    <row r="10" spans="1:12" ht="9.75" customHeight="1">
      <c r="A10" s="8"/>
      <c r="B10" s="169"/>
      <c r="C10" s="169"/>
      <c r="D10" s="169"/>
      <c r="E10" s="169"/>
      <c r="F10" s="169"/>
      <c r="G10" s="169"/>
      <c r="H10" s="169"/>
      <c r="I10" s="169"/>
      <c r="J10" s="169"/>
      <c r="K10" s="169"/>
      <c r="L10" s="169"/>
    </row>
    <row r="11" spans="1:12" ht="9.75" customHeight="1">
      <c r="A11" s="8"/>
      <c r="B11" s="169"/>
      <c r="C11" s="169"/>
      <c r="D11" s="169"/>
      <c r="E11" s="169"/>
      <c r="F11" s="169"/>
      <c r="G11" s="169"/>
      <c r="H11" s="169"/>
      <c r="I11" s="169"/>
      <c r="J11" s="169"/>
      <c r="K11" s="169"/>
      <c r="L11" s="169"/>
    </row>
    <row r="12" spans="1:12" ht="9.75" customHeight="1">
      <c r="A12" s="8"/>
      <c r="B12" s="169"/>
      <c r="C12" s="169"/>
      <c r="D12" s="169"/>
      <c r="E12" s="169"/>
      <c r="F12" s="169"/>
      <c r="G12" s="169"/>
      <c r="H12" s="169"/>
      <c r="I12" s="169"/>
      <c r="J12" s="169"/>
      <c r="K12" s="169"/>
      <c r="L12" s="169"/>
    </row>
    <row r="13" spans="1:12" ht="9.75" customHeight="1">
      <c r="A13" s="8"/>
      <c r="B13" s="169"/>
      <c r="C13" s="169"/>
      <c r="D13" s="169"/>
      <c r="E13" s="169"/>
      <c r="F13" s="169"/>
      <c r="G13" s="169"/>
      <c r="H13" s="169"/>
      <c r="I13" s="169"/>
      <c r="J13" s="169"/>
      <c r="K13" s="169"/>
      <c r="L13" s="169"/>
    </row>
    <row r="14" spans="1:12" ht="9.75" customHeight="1">
      <c r="A14" s="8"/>
      <c r="B14" s="169"/>
      <c r="C14" s="169"/>
      <c r="D14" s="169"/>
      <c r="E14" s="169"/>
      <c r="F14" s="169"/>
      <c r="G14" s="169"/>
      <c r="H14" s="169"/>
      <c r="I14" s="169"/>
      <c r="J14" s="169"/>
      <c r="K14" s="169"/>
      <c r="L14" s="169"/>
    </row>
    <row r="15" spans="1:12" ht="9.75" customHeight="1">
      <c r="A15" s="8"/>
      <c r="B15" s="169"/>
      <c r="C15" s="169"/>
      <c r="D15" s="169"/>
      <c r="E15" s="169"/>
      <c r="F15" s="169"/>
      <c r="G15" s="169"/>
      <c r="H15" s="169"/>
      <c r="I15" s="169"/>
      <c r="J15" s="169"/>
      <c r="K15" s="169"/>
      <c r="L15" s="169"/>
    </row>
    <row r="16" spans="1:12" ht="9.75" customHeight="1">
      <c r="A16" s="8"/>
      <c r="B16" s="169"/>
      <c r="C16" s="169"/>
      <c r="D16" s="169"/>
      <c r="E16" s="169"/>
      <c r="F16" s="169"/>
      <c r="G16" s="169"/>
      <c r="H16" s="169"/>
      <c r="I16" s="169"/>
      <c r="J16" s="169"/>
      <c r="K16" s="169"/>
      <c r="L16" s="169"/>
    </row>
    <row r="17" spans="1:12" ht="15">
      <c r="A17" s="8"/>
      <c r="B17" s="83"/>
      <c r="C17" s="83"/>
      <c r="D17" s="83"/>
      <c r="E17" s="83"/>
      <c r="F17" s="83"/>
      <c r="G17" s="83"/>
      <c r="H17" s="83"/>
      <c r="I17" s="83"/>
      <c r="J17" s="83"/>
      <c r="K17" s="83"/>
      <c r="L17" s="83"/>
    </row>
    <row r="18" spans="1:12" ht="15">
      <c r="A18" s="8"/>
      <c r="B18" s="170" t="s">
        <v>130</v>
      </c>
      <c r="C18" s="170"/>
      <c r="D18" s="170"/>
      <c r="E18" s="170"/>
      <c r="F18" s="170"/>
      <c r="G18" s="170"/>
      <c r="H18" s="170"/>
      <c r="I18" s="170"/>
      <c r="J18" s="170"/>
      <c r="K18" s="170"/>
      <c r="L18" s="170"/>
    </row>
    <row r="19" spans="1:12" ht="15">
      <c r="A19" s="8"/>
      <c r="B19" s="83"/>
      <c r="C19" s="83"/>
      <c r="D19" s="83"/>
      <c r="E19" s="83"/>
      <c r="F19" s="83"/>
      <c r="G19" s="83"/>
      <c r="H19" s="83"/>
      <c r="I19" s="83"/>
      <c r="J19" s="83"/>
      <c r="K19" s="83"/>
      <c r="L19" s="83"/>
    </row>
    <row r="20" spans="1:12" ht="15">
      <c r="A20" s="9">
        <f>A7+1</f>
        <v>2</v>
      </c>
      <c r="B20" s="8" t="s">
        <v>131</v>
      </c>
      <c r="C20" s="9"/>
      <c r="D20" s="9"/>
      <c r="E20" s="9"/>
      <c r="F20" s="9"/>
      <c r="G20" s="9"/>
      <c r="H20" s="9"/>
      <c r="I20" s="9"/>
      <c r="J20" s="9"/>
      <c r="K20" s="9"/>
      <c r="L20" s="9"/>
    </row>
    <row r="21" spans="1:12" ht="15">
      <c r="A21" s="8"/>
      <c r="B21" s="8"/>
      <c r="C21" s="9"/>
      <c r="D21" s="9"/>
      <c r="E21" s="9"/>
      <c r="F21" s="9"/>
      <c r="G21" s="9"/>
      <c r="H21" s="9"/>
      <c r="I21" s="9"/>
      <c r="J21" s="9"/>
      <c r="K21" s="9"/>
      <c r="L21" s="9"/>
    </row>
    <row r="22" spans="1:12" ht="15">
      <c r="A22" s="8"/>
      <c r="B22" s="8"/>
      <c r="C22" s="10"/>
      <c r="D22" s="10"/>
      <c r="E22" s="10"/>
      <c r="F22" s="84" t="s">
        <v>132</v>
      </c>
      <c r="G22" s="84"/>
      <c r="H22" s="84" t="s">
        <v>133</v>
      </c>
      <c r="I22" s="84"/>
      <c r="J22" s="9"/>
      <c r="K22" s="9"/>
      <c r="L22" s="9"/>
    </row>
    <row r="23" spans="1:12" ht="15">
      <c r="A23" s="8"/>
      <c r="B23" s="8"/>
      <c r="C23" s="10"/>
      <c r="D23" s="10"/>
      <c r="E23" s="10"/>
      <c r="F23" s="85" t="s">
        <v>134</v>
      </c>
      <c r="G23" s="84"/>
      <c r="H23" s="85" t="s">
        <v>134</v>
      </c>
      <c r="I23" s="84"/>
      <c r="J23" s="9"/>
      <c r="K23" s="9"/>
      <c r="L23" s="9"/>
    </row>
    <row r="24" spans="1:12" ht="15">
      <c r="A24" s="8"/>
      <c r="B24" s="8"/>
      <c r="C24" s="10"/>
      <c r="D24" s="10"/>
      <c r="E24" s="10"/>
      <c r="F24" s="84" t="s">
        <v>9</v>
      </c>
      <c r="G24" s="84"/>
      <c r="H24" s="84" t="s">
        <v>9</v>
      </c>
      <c r="I24" s="84"/>
      <c r="J24" s="9"/>
      <c r="K24" s="9"/>
      <c r="L24" s="9"/>
    </row>
    <row r="25" spans="1:12" ht="15">
      <c r="A25" s="8"/>
      <c r="B25" s="8"/>
      <c r="C25" s="10"/>
      <c r="D25" s="10"/>
      <c r="E25" s="10"/>
      <c r="F25" s="84"/>
      <c r="G25" s="84"/>
      <c r="H25" s="84"/>
      <c r="I25" s="84"/>
      <c r="J25" s="9"/>
      <c r="K25" s="9"/>
      <c r="L25" s="9"/>
    </row>
    <row r="26" spans="1:12" ht="15">
      <c r="A26" s="8"/>
      <c r="B26" s="8"/>
      <c r="C26" s="10"/>
      <c r="D26" s="10" t="s">
        <v>52</v>
      </c>
      <c r="E26" s="10"/>
      <c r="F26" s="44">
        <v>3021</v>
      </c>
      <c r="G26" s="44"/>
      <c r="H26" s="44">
        <v>4815</v>
      </c>
      <c r="I26" s="44"/>
      <c r="J26" s="9"/>
      <c r="K26" s="9"/>
      <c r="L26" s="9"/>
    </row>
    <row r="27" spans="1:12" ht="15">
      <c r="A27" s="8"/>
      <c r="B27" s="8"/>
      <c r="C27" s="10"/>
      <c r="D27" s="10" t="s">
        <v>135</v>
      </c>
      <c r="E27" s="10"/>
      <c r="F27" s="44">
        <v>1050</v>
      </c>
      <c r="G27" s="44"/>
      <c r="H27" s="44">
        <v>1863</v>
      </c>
      <c r="I27" s="44"/>
      <c r="J27" s="9"/>
      <c r="K27" s="9"/>
      <c r="L27" s="9"/>
    </row>
    <row r="28" spans="1:12" ht="15">
      <c r="A28" s="8"/>
      <c r="B28" s="52"/>
      <c r="C28" s="52"/>
      <c r="D28" s="52"/>
      <c r="E28" s="52"/>
      <c r="F28" s="52"/>
      <c r="G28" s="52"/>
      <c r="H28" s="52"/>
      <c r="I28" s="52"/>
      <c r="J28" s="52"/>
      <c r="K28" s="52"/>
      <c r="L28" s="52"/>
    </row>
    <row r="29" spans="1:12" ht="9.75" customHeight="1">
      <c r="A29" s="8"/>
      <c r="B29" s="169" t="s">
        <v>136</v>
      </c>
      <c r="C29" s="171"/>
      <c r="D29" s="171"/>
      <c r="E29" s="171"/>
      <c r="F29" s="171"/>
      <c r="G29" s="171"/>
      <c r="H29" s="171"/>
      <c r="I29" s="171"/>
      <c r="J29" s="171"/>
      <c r="K29" s="171"/>
      <c r="L29" s="171"/>
    </row>
    <row r="30" spans="1:12" ht="9.75" customHeight="1">
      <c r="A30" s="8"/>
      <c r="B30" s="171"/>
      <c r="C30" s="171"/>
      <c r="D30" s="171"/>
      <c r="E30" s="171"/>
      <c r="F30" s="171"/>
      <c r="G30" s="171"/>
      <c r="H30" s="171"/>
      <c r="I30" s="171"/>
      <c r="J30" s="171"/>
      <c r="K30" s="171"/>
      <c r="L30" s="171"/>
    </row>
    <row r="31" spans="1:12" ht="9.75" customHeight="1">
      <c r="A31" s="8"/>
      <c r="B31" s="171"/>
      <c r="C31" s="171"/>
      <c r="D31" s="171"/>
      <c r="E31" s="171"/>
      <c r="F31" s="171"/>
      <c r="G31" s="171"/>
      <c r="H31" s="171"/>
      <c r="I31" s="171"/>
      <c r="J31" s="171"/>
      <c r="K31" s="171"/>
      <c r="L31" s="171"/>
    </row>
    <row r="32" spans="1:12" ht="9.75" customHeight="1">
      <c r="A32" s="8"/>
      <c r="B32" s="171"/>
      <c r="C32" s="171"/>
      <c r="D32" s="171"/>
      <c r="E32" s="171"/>
      <c r="F32" s="171"/>
      <c r="G32" s="171"/>
      <c r="H32" s="171"/>
      <c r="I32" s="171"/>
      <c r="J32" s="171"/>
      <c r="K32" s="171"/>
      <c r="L32" s="171"/>
    </row>
    <row r="33" spans="1:12" ht="9.75" customHeight="1">
      <c r="A33" s="8"/>
      <c r="B33" s="171"/>
      <c r="C33" s="171"/>
      <c r="D33" s="171"/>
      <c r="E33" s="171"/>
      <c r="F33" s="171"/>
      <c r="G33" s="171"/>
      <c r="H33" s="171"/>
      <c r="I33" s="171"/>
      <c r="J33" s="171"/>
      <c r="K33" s="171"/>
      <c r="L33" s="171"/>
    </row>
    <row r="34" spans="1:12" ht="9.75" customHeight="1">
      <c r="A34" s="9"/>
      <c r="B34" s="171"/>
      <c r="C34" s="171"/>
      <c r="D34" s="171"/>
      <c r="E34" s="171"/>
      <c r="F34" s="171"/>
      <c r="G34" s="171"/>
      <c r="H34" s="171"/>
      <c r="I34" s="171"/>
      <c r="J34" s="171"/>
      <c r="K34" s="171"/>
      <c r="L34" s="171"/>
    </row>
    <row r="35" spans="1:12" ht="9.75" customHeight="1">
      <c r="A35" s="9"/>
      <c r="B35" s="171"/>
      <c r="C35" s="171"/>
      <c r="D35" s="171"/>
      <c r="E35" s="171"/>
      <c r="F35" s="171"/>
      <c r="G35" s="171"/>
      <c r="H35" s="171"/>
      <c r="I35" s="171"/>
      <c r="J35" s="171"/>
      <c r="K35" s="171"/>
      <c r="L35" s="171"/>
    </row>
    <row r="36" spans="1:12" ht="9.75" customHeight="1">
      <c r="A36" s="9"/>
      <c r="B36" s="171"/>
      <c r="C36" s="171"/>
      <c r="D36" s="171"/>
      <c r="E36" s="171"/>
      <c r="F36" s="171"/>
      <c r="G36" s="171"/>
      <c r="H36" s="171"/>
      <c r="I36" s="171"/>
      <c r="J36" s="171"/>
      <c r="K36" s="171"/>
      <c r="L36" s="171"/>
    </row>
    <row r="37" spans="1:12" ht="15">
      <c r="A37" s="9"/>
      <c r="B37" s="9"/>
      <c r="C37" s="9"/>
      <c r="D37" s="9"/>
      <c r="E37" s="9"/>
      <c r="F37" s="9"/>
      <c r="G37" s="9"/>
      <c r="H37" s="9"/>
      <c r="I37" s="9"/>
      <c r="J37" s="9"/>
      <c r="K37" s="9"/>
      <c r="L37" s="9"/>
    </row>
    <row r="38" spans="1:12" ht="15">
      <c r="A38" s="9">
        <f>A20+1</f>
        <v>3</v>
      </c>
      <c r="B38" s="8" t="s">
        <v>137</v>
      </c>
      <c r="C38" s="9"/>
      <c r="D38" s="9"/>
      <c r="E38" s="9"/>
      <c r="F38" s="9"/>
      <c r="G38" s="9"/>
      <c r="H38" s="9"/>
      <c r="I38" s="9"/>
      <c r="J38" s="9"/>
      <c r="K38" s="9"/>
      <c r="L38" s="9"/>
    </row>
    <row r="39" spans="1:12" ht="15">
      <c r="A39" s="9"/>
      <c r="B39" s="9"/>
      <c r="C39" s="86"/>
      <c r="D39" s="86"/>
      <c r="E39" s="86"/>
      <c r="F39" s="86"/>
      <c r="G39" s="86"/>
      <c r="H39" s="86"/>
      <c r="I39" s="86"/>
      <c r="J39" s="86"/>
      <c r="K39" s="86"/>
      <c r="L39" s="86"/>
    </row>
    <row r="40" spans="1:12" ht="7.5" customHeight="1">
      <c r="A40" s="9"/>
      <c r="B40" s="169" t="s">
        <v>138</v>
      </c>
      <c r="C40" s="169"/>
      <c r="D40" s="169"/>
      <c r="E40" s="169"/>
      <c r="F40" s="169"/>
      <c r="G40" s="169"/>
      <c r="H40" s="169"/>
      <c r="I40" s="169"/>
      <c r="J40" s="169"/>
      <c r="K40" s="169"/>
      <c r="L40" s="169"/>
    </row>
    <row r="41" spans="1:12" ht="7.5" customHeight="1">
      <c r="A41" s="9"/>
      <c r="B41" s="169"/>
      <c r="C41" s="169"/>
      <c r="D41" s="169"/>
      <c r="E41" s="169"/>
      <c r="F41" s="169"/>
      <c r="G41" s="169"/>
      <c r="H41" s="169"/>
      <c r="I41" s="169"/>
      <c r="J41" s="169"/>
      <c r="K41" s="169"/>
      <c r="L41" s="169"/>
    </row>
    <row r="42" spans="1:12" ht="7.5" customHeight="1">
      <c r="A42" s="9"/>
      <c r="B42" s="169"/>
      <c r="C42" s="169"/>
      <c r="D42" s="169"/>
      <c r="E42" s="169"/>
      <c r="F42" s="169"/>
      <c r="G42" s="169"/>
      <c r="H42" s="169"/>
      <c r="I42" s="169"/>
      <c r="J42" s="169"/>
      <c r="K42" s="169"/>
      <c r="L42" s="169"/>
    </row>
    <row r="43" spans="1:12" ht="7.5" customHeight="1">
      <c r="A43" s="9"/>
      <c r="B43" s="169"/>
      <c r="C43" s="169"/>
      <c r="D43" s="169"/>
      <c r="E43" s="169"/>
      <c r="F43" s="169"/>
      <c r="G43" s="169"/>
      <c r="H43" s="169"/>
      <c r="I43" s="169"/>
      <c r="J43" s="169"/>
      <c r="K43" s="169"/>
      <c r="L43" s="169"/>
    </row>
    <row r="44" spans="1:12" ht="7.5" customHeight="1">
      <c r="A44" s="9"/>
      <c r="B44" s="169"/>
      <c r="C44" s="169"/>
      <c r="D44" s="169"/>
      <c r="E44" s="169"/>
      <c r="F44" s="169"/>
      <c r="G44" s="169"/>
      <c r="H44" s="169"/>
      <c r="I44" s="169"/>
      <c r="J44" s="169"/>
      <c r="K44" s="169"/>
      <c r="L44" s="169"/>
    </row>
    <row r="45" spans="1:12" ht="15">
      <c r="A45" s="9"/>
      <c r="B45" s="82"/>
      <c r="C45" s="82"/>
      <c r="D45" s="82"/>
      <c r="E45" s="82"/>
      <c r="F45" s="82"/>
      <c r="G45" s="82"/>
      <c r="H45" s="82"/>
      <c r="I45" s="82"/>
      <c r="J45" s="82"/>
      <c r="K45" s="82"/>
      <c r="L45" s="82"/>
    </row>
    <row r="46" spans="1:12" ht="15">
      <c r="A46" s="9">
        <f>A38+1</f>
        <v>4</v>
      </c>
      <c r="B46" s="8" t="s">
        <v>139</v>
      </c>
      <c r="C46" s="82"/>
      <c r="D46" s="82"/>
      <c r="E46" s="82"/>
      <c r="F46" s="82"/>
      <c r="G46" s="82"/>
      <c r="H46" s="82"/>
      <c r="I46" s="82"/>
      <c r="J46" s="82"/>
      <c r="K46" s="82"/>
      <c r="L46" s="82"/>
    </row>
    <row r="47" spans="1:12" ht="15">
      <c r="A47" s="9"/>
      <c r="B47" s="82"/>
      <c r="C47" s="82"/>
      <c r="D47" s="82"/>
      <c r="E47" s="82"/>
      <c r="F47" s="82"/>
      <c r="G47" s="82"/>
      <c r="H47" s="82"/>
      <c r="I47" s="82"/>
      <c r="J47" s="82"/>
      <c r="K47" s="82"/>
      <c r="L47" s="82"/>
    </row>
    <row r="48" spans="1:12" ht="15">
      <c r="A48" s="9"/>
      <c r="B48" s="87" t="s">
        <v>140</v>
      </c>
      <c r="C48" s="82"/>
      <c r="D48" s="82"/>
      <c r="E48" s="82"/>
      <c r="F48" s="82"/>
      <c r="G48" s="82"/>
      <c r="H48" s="82"/>
      <c r="I48" s="82"/>
      <c r="J48" s="82"/>
      <c r="K48" s="82"/>
      <c r="L48" s="82"/>
    </row>
    <row r="49" spans="1:12" ht="15">
      <c r="A49" s="9"/>
      <c r="B49" s="87"/>
      <c r="C49" s="82"/>
      <c r="D49" s="82"/>
      <c r="E49" s="82"/>
      <c r="F49" s="82"/>
      <c r="G49" s="82"/>
      <c r="H49" s="82"/>
      <c r="I49" s="82"/>
      <c r="J49" s="82"/>
      <c r="K49" s="82"/>
      <c r="L49" s="82"/>
    </row>
    <row r="50" spans="1:12" ht="15">
      <c r="A50" s="9">
        <f>A46+1</f>
        <v>5</v>
      </c>
      <c r="B50" s="88" t="s">
        <v>141</v>
      </c>
      <c r="C50" s="82"/>
      <c r="D50" s="82"/>
      <c r="E50" s="82"/>
      <c r="F50" s="82"/>
      <c r="G50" s="82"/>
      <c r="H50" s="82"/>
      <c r="I50" s="82"/>
      <c r="J50" s="82"/>
      <c r="K50" s="82"/>
      <c r="L50" s="82"/>
    </row>
    <row r="51" spans="1:12" ht="15">
      <c r="A51" s="9"/>
      <c r="B51" s="88"/>
      <c r="C51" s="82"/>
      <c r="D51" s="82"/>
      <c r="E51" s="82"/>
      <c r="F51" s="82"/>
      <c r="G51" s="82"/>
      <c r="H51" s="82"/>
      <c r="I51" s="82"/>
      <c r="J51" s="82"/>
      <c r="K51" s="82"/>
      <c r="L51" s="82"/>
    </row>
    <row r="52" spans="1:12" ht="15">
      <c r="A52" s="9"/>
      <c r="B52" s="87" t="s">
        <v>142</v>
      </c>
      <c r="C52" s="82"/>
      <c r="D52" s="82"/>
      <c r="E52" s="82"/>
      <c r="F52" s="82"/>
      <c r="G52" s="82"/>
      <c r="H52" s="82"/>
      <c r="I52" s="82"/>
      <c r="K52" s="84" t="s">
        <v>143</v>
      </c>
      <c r="L52" s="84" t="s">
        <v>144</v>
      </c>
    </row>
    <row r="53" spans="1:12" ht="15">
      <c r="A53" s="9"/>
      <c r="B53" s="87"/>
      <c r="C53" s="82"/>
      <c r="D53" s="82"/>
      <c r="E53" s="82"/>
      <c r="F53" s="82"/>
      <c r="G53" s="82"/>
      <c r="H53" s="82"/>
      <c r="I53" s="82"/>
      <c r="K53" s="84" t="s">
        <v>145</v>
      </c>
      <c r="L53" s="84" t="s">
        <v>146</v>
      </c>
    </row>
    <row r="54" spans="1:12" ht="15">
      <c r="A54" s="9"/>
      <c r="B54" s="87"/>
      <c r="C54" s="82"/>
      <c r="D54" s="82"/>
      <c r="E54" s="82"/>
      <c r="F54" s="82"/>
      <c r="G54" s="82"/>
      <c r="H54" s="82"/>
      <c r="I54" s="82"/>
      <c r="K54" s="85" t="s">
        <v>4</v>
      </c>
      <c r="L54" s="85" t="s">
        <v>4</v>
      </c>
    </row>
    <row r="55" spans="1:12" ht="15">
      <c r="A55" s="9"/>
      <c r="B55" s="87"/>
      <c r="C55" s="82"/>
      <c r="D55" s="82"/>
      <c r="E55" s="82"/>
      <c r="F55" s="82"/>
      <c r="G55" s="82"/>
      <c r="H55" s="82"/>
      <c r="I55" s="82"/>
      <c r="K55" s="84" t="s">
        <v>9</v>
      </c>
      <c r="L55" s="84" t="s">
        <v>9</v>
      </c>
    </row>
    <row r="56" spans="1:12" ht="15">
      <c r="A56" s="9"/>
      <c r="B56" s="87"/>
      <c r="C56" s="82"/>
      <c r="D56" s="82"/>
      <c r="E56" s="82"/>
      <c r="F56" s="82"/>
      <c r="G56" s="82"/>
      <c r="H56" s="82"/>
      <c r="I56" s="82"/>
      <c r="K56" s="84"/>
      <c r="L56" s="84"/>
    </row>
    <row r="57" spans="1:12" ht="15.75" thickBot="1">
      <c r="A57" s="9"/>
      <c r="B57" s="87" t="s">
        <v>147</v>
      </c>
      <c r="C57" s="82"/>
      <c r="D57" s="82"/>
      <c r="E57" s="82"/>
      <c r="F57" s="82"/>
      <c r="G57" s="82"/>
      <c r="H57" s="82"/>
      <c r="I57" s="82"/>
      <c r="K57" s="89">
        <v>285</v>
      </c>
      <c r="L57" s="89">
        <v>1073</v>
      </c>
    </row>
    <row r="58" spans="1:12" ht="15.75" thickTop="1">
      <c r="A58" s="9"/>
      <c r="B58" s="87"/>
      <c r="C58" s="82"/>
      <c r="D58" s="82"/>
      <c r="E58" s="82"/>
      <c r="F58" s="82"/>
      <c r="G58" s="82"/>
      <c r="H58" s="82"/>
      <c r="I58" s="82"/>
      <c r="J58" s="90"/>
      <c r="K58" s="82"/>
      <c r="L58" s="90"/>
    </row>
    <row r="59" spans="1:12" ht="15">
      <c r="A59" s="9"/>
      <c r="B59" s="87" t="s">
        <v>148</v>
      </c>
      <c r="C59" s="82"/>
      <c r="D59" s="82"/>
      <c r="E59" s="82"/>
      <c r="F59" s="82"/>
      <c r="G59" s="82"/>
      <c r="H59" s="82"/>
      <c r="I59" s="82"/>
      <c r="J59" s="90"/>
      <c r="K59" s="82"/>
      <c r="L59" s="90"/>
    </row>
    <row r="60" spans="1:12" ht="15">
      <c r="A60" s="9"/>
      <c r="B60" s="88"/>
      <c r="C60" s="82"/>
      <c r="D60" s="82"/>
      <c r="E60" s="82"/>
      <c r="F60" s="82"/>
      <c r="G60" s="82"/>
      <c r="H60" s="82"/>
      <c r="I60" s="82"/>
      <c r="J60" s="82"/>
      <c r="K60" s="82"/>
      <c r="L60" s="82"/>
    </row>
    <row r="61" spans="1:12" ht="15">
      <c r="A61" s="9">
        <f>A50+1</f>
        <v>6</v>
      </c>
      <c r="B61" s="8" t="s">
        <v>149</v>
      </c>
      <c r="C61" s="9"/>
      <c r="D61" s="9"/>
      <c r="E61" s="9"/>
      <c r="F61" s="9"/>
      <c r="G61" s="9"/>
      <c r="H61" s="9"/>
      <c r="I61" s="9"/>
      <c r="J61" s="9"/>
      <c r="K61" s="9"/>
      <c r="L61" s="9"/>
    </row>
    <row r="62" spans="1:12" ht="15">
      <c r="A62" s="9"/>
      <c r="B62" s="8"/>
      <c r="C62" s="9"/>
      <c r="D62" s="9"/>
      <c r="E62" s="9"/>
      <c r="F62" s="9"/>
      <c r="G62" s="9"/>
      <c r="H62" s="9"/>
      <c r="I62" s="9"/>
      <c r="J62" s="9"/>
      <c r="K62" s="9"/>
      <c r="L62" s="9"/>
    </row>
    <row r="63" spans="1:12" ht="15">
      <c r="A63" s="9"/>
      <c r="B63" s="52" t="s">
        <v>150</v>
      </c>
      <c r="C63" s="9"/>
      <c r="D63" s="9"/>
      <c r="E63" s="9"/>
      <c r="F63" s="9"/>
      <c r="G63" s="9"/>
      <c r="H63" s="9"/>
      <c r="I63" s="9"/>
      <c r="J63" s="9"/>
      <c r="K63" s="9"/>
      <c r="L63" s="9"/>
    </row>
    <row r="64" spans="1:12" ht="15">
      <c r="A64" s="9"/>
      <c r="B64" s="8"/>
      <c r="C64" s="9"/>
      <c r="D64" s="9"/>
      <c r="E64" s="9"/>
      <c r="F64" s="9"/>
      <c r="G64" s="9"/>
      <c r="H64" s="9"/>
      <c r="I64" s="9"/>
      <c r="J64" s="9"/>
      <c r="K64" s="9"/>
      <c r="L64" s="9"/>
    </row>
    <row r="65" spans="1:12" ht="15">
      <c r="A65" s="9">
        <f>A61+1</f>
        <v>7</v>
      </c>
      <c r="B65" s="8" t="s">
        <v>151</v>
      </c>
      <c r="C65" s="9"/>
      <c r="D65" s="9"/>
      <c r="E65" s="9"/>
      <c r="F65" s="9"/>
      <c r="G65" s="9"/>
      <c r="H65" s="9"/>
      <c r="I65" s="9"/>
      <c r="J65" s="9"/>
      <c r="K65" s="9"/>
      <c r="L65" s="9"/>
    </row>
    <row r="66" spans="1:12" ht="15">
      <c r="A66" s="9"/>
      <c r="B66" s="8"/>
      <c r="C66" s="9"/>
      <c r="D66" s="9"/>
      <c r="E66" s="9"/>
      <c r="F66" s="9"/>
      <c r="G66" s="9"/>
      <c r="H66" s="9"/>
      <c r="I66" s="9"/>
      <c r="J66" s="9"/>
      <c r="K66" s="9"/>
      <c r="L66" s="9"/>
    </row>
    <row r="67" spans="1:12" ht="15">
      <c r="A67" s="9"/>
      <c r="B67" s="9" t="s">
        <v>152</v>
      </c>
      <c r="C67" s="9"/>
      <c r="D67" s="9"/>
      <c r="E67" s="9"/>
      <c r="F67" s="9"/>
      <c r="G67" s="9"/>
      <c r="H67" s="9"/>
      <c r="I67" s="9"/>
      <c r="J67" s="9"/>
      <c r="K67" s="9"/>
      <c r="L67" s="9"/>
    </row>
    <row r="68" spans="1:12" ht="15">
      <c r="A68" s="9"/>
      <c r="B68" s="8"/>
      <c r="C68" s="9"/>
      <c r="D68" s="9"/>
      <c r="E68" s="9"/>
      <c r="F68" s="9"/>
      <c r="G68" s="9"/>
      <c r="H68" s="9"/>
      <c r="I68" s="9"/>
      <c r="J68" s="9"/>
      <c r="K68" s="9"/>
      <c r="L68" s="9"/>
    </row>
    <row r="69" spans="1:12" ht="15">
      <c r="A69" s="9">
        <f>A65+1</f>
        <v>8</v>
      </c>
      <c r="B69" s="8" t="s">
        <v>153</v>
      </c>
      <c r="C69" s="9"/>
      <c r="D69" s="9"/>
      <c r="E69" s="9"/>
      <c r="F69" s="9"/>
      <c r="G69" s="9"/>
      <c r="H69" s="9"/>
      <c r="I69" s="9"/>
      <c r="J69" s="9"/>
      <c r="K69" s="9"/>
      <c r="L69" s="9"/>
    </row>
    <row r="70" spans="1:12" ht="15">
      <c r="A70" s="9"/>
      <c r="B70" s="8"/>
      <c r="C70" s="9"/>
      <c r="D70" s="9"/>
      <c r="E70" s="9"/>
      <c r="F70" s="9"/>
      <c r="G70" s="9"/>
      <c r="H70" s="9"/>
      <c r="I70" s="9"/>
      <c r="J70" s="9"/>
      <c r="K70" s="9"/>
      <c r="L70" s="9"/>
    </row>
    <row r="71" spans="1:12" ht="6" customHeight="1">
      <c r="A71" s="9"/>
      <c r="B71" s="169" t="s">
        <v>154</v>
      </c>
      <c r="C71" s="169"/>
      <c r="D71" s="169"/>
      <c r="E71" s="169"/>
      <c r="F71" s="169"/>
      <c r="G71" s="169"/>
      <c r="H71" s="169"/>
      <c r="I71" s="169"/>
      <c r="J71" s="169"/>
      <c r="K71" s="169"/>
      <c r="L71" s="169"/>
    </row>
    <row r="72" spans="1:12" ht="6" customHeight="1">
      <c r="A72" s="9"/>
      <c r="B72" s="169"/>
      <c r="C72" s="169"/>
      <c r="D72" s="169"/>
      <c r="E72" s="169"/>
      <c r="F72" s="169"/>
      <c r="G72" s="169"/>
      <c r="H72" s="169"/>
      <c r="I72" s="169"/>
      <c r="J72" s="169"/>
      <c r="K72" s="169"/>
      <c r="L72" s="169"/>
    </row>
    <row r="73" spans="1:12" ht="6" customHeight="1">
      <c r="A73" s="9"/>
      <c r="B73" s="169"/>
      <c r="C73" s="169"/>
      <c r="D73" s="169"/>
      <c r="E73" s="169"/>
      <c r="F73" s="169"/>
      <c r="G73" s="169"/>
      <c r="H73" s="169"/>
      <c r="I73" s="169"/>
      <c r="J73" s="169"/>
      <c r="K73" s="169"/>
      <c r="L73" s="169"/>
    </row>
    <row r="74" spans="1:12" ht="6" customHeight="1">
      <c r="A74" s="9"/>
      <c r="B74" s="82"/>
      <c r="C74" s="82"/>
      <c r="D74" s="82"/>
      <c r="E74" s="82"/>
      <c r="F74" s="82"/>
      <c r="G74" s="82"/>
      <c r="H74" s="82"/>
      <c r="I74" s="82"/>
      <c r="J74" s="82"/>
      <c r="K74" s="82"/>
      <c r="L74" s="82"/>
    </row>
    <row r="75" spans="1:12" ht="15" customHeight="1">
      <c r="A75" s="9"/>
      <c r="B75" s="82"/>
      <c r="C75" s="82"/>
      <c r="D75" s="82"/>
      <c r="E75" s="82"/>
      <c r="F75" s="82"/>
      <c r="G75" s="82"/>
      <c r="H75" s="82"/>
      <c r="I75" s="82"/>
      <c r="J75" s="82"/>
      <c r="K75" s="82"/>
      <c r="L75" s="82"/>
    </row>
    <row r="76" spans="1:12" ht="15">
      <c r="A76" s="9">
        <v>9</v>
      </c>
      <c r="B76" s="174" t="s">
        <v>218</v>
      </c>
      <c r="C76" s="174"/>
      <c r="D76" s="174"/>
      <c r="E76" s="174"/>
      <c r="F76" s="174"/>
      <c r="G76" s="174"/>
      <c r="H76" s="174"/>
      <c r="I76" s="174"/>
      <c r="J76" s="174"/>
      <c r="K76" s="82"/>
      <c r="L76" s="82"/>
    </row>
    <row r="77" spans="1:12" ht="15">
      <c r="A77" s="9"/>
      <c r="B77" s="113"/>
      <c r="C77" s="113"/>
      <c r="D77" s="113"/>
      <c r="E77" s="113"/>
      <c r="F77" s="113"/>
      <c r="G77" s="113"/>
      <c r="H77" s="113"/>
      <c r="I77" s="113"/>
      <c r="J77" s="113"/>
      <c r="K77" s="82"/>
      <c r="L77" s="82"/>
    </row>
    <row r="78" spans="1:12" ht="15">
      <c r="A78" s="9"/>
      <c r="B78" s="114"/>
      <c r="C78" s="115"/>
      <c r="D78" s="116"/>
      <c r="E78" s="116"/>
      <c r="F78" s="178" t="s">
        <v>222</v>
      </c>
      <c r="G78" s="179"/>
      <c r="H78" s="180"/>
      <c r="I78" s="178" t="s">
        <v>225</v>
      </c>
      <c r="J78" s="180"/>
      <c r="K78" s="189" t="s">
        <v>228</v>
      </c>
      <c r="L78" s="190"/>
    </row>
    <row r="79" spans="1:12" ht="15">
      <c r="A79" s="9"/>
      <c r="B79" s="117"/>
      <c r="C79" s="118"/>
      <c r="D79" s="119"/>
      <c r="E79" s="72" t="s">
        <v>220</v>
      </c>
      <c r="F79" s="181" t="s">
        <v>223</v>
      </c>
      <c r="G79" s="182"/>
      <c r="H79" s="183"/>
      <c r="I79" s="181" t="s">
        <v>226</v>
      </c>
      <c r="J79" s="183"/>
      <c r="K79" s="120"/>
      <c r="L79" s="127"/>
    </row>
    <row r="80" spans="1:12" ht="15">
      <c r="A80" s="9"/>
      <c r="B80" s="175" t="s">
        <v>219</v>
      </c>
      <c r="C80" s="176"/>
      <c r="D80" s="177"/>
      <c r="E80" s="122" t="s">
        <v>221</v>
      </c>
      <c r="F80" s="184" t="s">
        <v>224</v>
      </c>
      <c r="G80" s="185"/>
      <c r="H80" s="158"/>
      <c r="I80" s="184" t="s">
        <v>227</v>
      </c>
      <c r="J80" s="158"/>
      <c r="K80" s="121" t="s">
        <v>229</v>
      </c>
      <c r="L80" s="128"/>
    </row>
    <row r="81" spans="1:12" ht="15">
      <c r="A81" s="9"/>
      <c r="B81" s="129"/>
      <c r="C81" s="130"/>
      <c r="D81" s="131"/>
      <c r="E81" s="125" t="s">
        <v>9</v>
      </c>
      <c r="F81" s="124"/>
      <c r="G81" s="124" t="s">
        <v>9</v>
      </c>
      <c r="H81" s="125"/>
      <c r="I81" s="123"/>
      <c r="J81" s="125" t="s">
        <v>9</v>
      </c>
      <c r="K81" s="126" t="s">
        <v>9</v>
      </c>
      <c r="L81" s="126" t="s">
        <v>230</v>
      </c>
    </row>
    <row r="82" spans="1:12" ht="15">
      <c r="A82" s="9"/>
      <c r="B82" s="132"/>
      <c r="C82" s="133"/>
      <c r="D82" s="134"/>
      <c r="E82" s="138"/>
      <c r="F82" s="132"/>
      <c r="G82" s="133"/>
      <c r="H82" s="134"/>
      <c r="I82" s="132"/>
      <c r="J82" s="134"/>
      <c r="K82" s="138"/>
      <c r="L82" s="138"/>
    </row>
    <row r="83" spans="1:12" ht="15">
      <c r="A83" s="9"/>
      <c r="B83" s="135"/>
      <c r="C83" s="136"/>
      <c r="D83" s="137"/>
      <c r="E83" s="139"/>
      <c r="F83" s="135"/>
      <c r="G83" s="136"/>
      <c r="H83" s="137"/>
      <c r="I83" s="135"/>
      <c r="J83" s="137"/>
      <c r="K83" s="139"/>
      <c r="L83" s="139"/>
    </row>
    <row r="84" spans="1:12" ht="15">
      <c r="A84" s="9"/>
      <c r="B84" s="159" t="s">
        <v>231</v>
      </c>
      <c r="C84" s="160"/>
      <c r="D84" s="161"/>
      <c r="E84" s="140">
        <v>2150</v>
      </c>
      <c r="F84" s="135"/>
      <c r="G84" s="142">
        <v>2150</v>
      </c>
      <c r="H84" s="137"/>
      <c r="I84" s="135"/>
      <c r="J84" s="144">
        <v>0</v>
      </c>
      <c r="K84" s="146">
        <f>G84-J84</f>
        <v>2150</v>
      </c>
      <c r="L84" s="148">
        <f>K84/G84</f>
        <v>1</v>
      </c>
    </row>
    <row r="85" spans="1:12" ht="15">
      <c r="A85" s="9"/>
      <c r="B85" s="159" t="s">
        <v>232</v>
      </c>
      <c r="C85" s="160"/>
      <c r="D85" s="161"/>
      <c r="E85" s="140">
        <v>1150</v>
      </c>
      <c r="F85" s="135"/>
      <c r="G85" s="142">
        <v>1150</v>
      </c>
      <c r="H85" s="137"/>
      <c r="I85" s="135"/>
      <c r="J85" s="144">
        <v>1150</v>
      </c>
      <c r="K85" s="146">
        <f>G85-J85</f>
        <v>0</v>
      </c>
      <c r="L85" s="148">
        <f>K85/G85</f>
        <v>0</v>
      </c>
    </row>
    <row r="86" spans="1:12" ht="15">
      <c r="A86" s="9"/>
      <c r="B86" s="159" t="s">
        <v>233</v>
      </c>
      <c r="C86" s="160"/>
      <c r="D86" s="161"/>
      <c r="E86" s="140">
        <v>575</v>
      </c>
      <c r="F86" s="135"/>
      <c r="G86" s="142">
        <v>575</v>
      </c>
      <c r="H86" s="137"/>
      <c r="I86" s="135"/>
      <c r="J86" s="144">
        <v>26</v>
      </c>
      <c r="K86" s="146">
        <f>G86-J86</f>
        <v>549</v>
      </c>
      <c r="L86" s="148">
        <f>K86/G86</f>
        <v>0.9547826086956521</v>
      </c>
    </row>
    <row r="87" spans="1:12" ht="15">
      <c r="A87" s="9"/>
      <c r="B87" s="159" t="s">
        <v>234</v>
      </c>
      <c r="C87" s="160"/>
      <c r="D87" s="161"/>
      <c r="E87" s="140">
        <v>1800</v>
      </c>
      <c r="F87" s="135"/>
      <c r="G87" s="142">
        <v>1800</v>
      </c>
      <c r="H87" s="137"/>
      <c r="I87" s="135"/>
      <c r="J87" s="144">
        <v>1397</v>
      </c>
      <c r="K87" s="146">
        <f>G87-J87</f>
        <v>403</v>
      </c>
      <c r="L87" s="148">
        <f>K87/G87</f>
        <v>0.2238888888888889</v>
      </c>
    </row>
    <row r="88" spans="1:12" ht="15">
      <c r="A88" s="9"/>
      <c r="B88" s="159" t="s">
        <v>235</v>
      </c>
      <c r="C88" s="160"/>
      <c r="D88" s="161"/>
      <c r="E88" s="140">
        <v>7450</v>
      </c>
      <c r="F88" s="135"/>
      <c r="G88" s="142">
        <v>7450</v>
      </c>
      <c r="H88" s="137"/>
      <c r="I88" s="135"/>
      <c r="J88" s="144">
        <f>937+773</f>
        <v>1710</v>
      </c>
      <c r="K88" s="146">
        <f>G88-J88</f>
        <v>5740</v>
      </c>
      <c r="L88" s="148">
        <f>K88/G88</f>
        <v>0.7704697986577181</v>
      </c>
    </row>
    <row r="89" spans="1:12" ht="15">
      <c r="A89" s="9"/>
      <c r="B89" s="129"/>
      <c r="C89" s="130"/>
      <c r="D89" s="131"/>
      <c r="E89" s="141"/>
      <c r="F89" s="129"/>
      <c r="G89" s="143"/>
      <c r="H89" s="131"/>
      <c r="I89" s="129"/>
      <c r="J89" s="145"/>
      <c r="K89" s="147"/>
      <c r="L89" s="126"/>
    </row>
    <row r="90" spans="1:12" ht="15">
      <c r="A90" s="9"/>
      <c r="B90" s="186" t="s">
        <v>236</v>
      </c>
      <c r="C90" s="187"/>
      <c r="D90" s="188"/>
      <c r="E90" s="151">
        <f>SUM(E84:E88)</f>
        <v>13125</v>
      </c>
      <c r="F90" s="149"/>
      <c r="G90" s="152">
        <f>SUM(G84:G88)</f>
        <v>13125</v>
      </c>
      <c r="H90" s="150"/>
      <c r="I90" s="149"/>
      <c r="J90" s="153">
        <f>SUM(J84:J89)</f>
        <v>4283</v>
      </c>
      <c r="K90" s="154">
        <f>SUM(K84:K89)</f>
        <v>8842</v>
      </c>
      <c r="L90" s="155">
        <f>K90/G90</f>
        <v>0.6736761904761904</v>
      </c>
    </row>
    <row r="91" spans="1:12" ht="15">
      <c r="A91" s="9"/>
      <c r="B91" s="136"/>
      <c r="C91" s="136"/>
      <c r="D91" s="136"/>
      <c r="E91" s="142"/>
      <c r="F91" s="136"/>
      <c r="G91" s="142"/>
      <c r="H91" s="136"/>
      <c r="I91" s="136"/>
      <c r="J91" s="156"/>
      <c r="K91" s="156"/>
      <c r="L91" s="157"/>
    </row>
    <row r="92" spans="1:12" ht="15">
      <c r="A92" s="9">
        <f>A69+1</f>
        <v>9</v>
      </c>
      <c r="B92" s="8" t="s">
        <v>155</v>
      </c>
      <c r="C92" s="9"/>
      <c r="D92" s="9"/>
      <c r="E92" s="9"/>
      <c r="F92" s="9"/>
      <c r="G92" s="9"/>
      <c r="H92" s="9"/>
      <c r="I92" s="9"/>
      <c r="J92" s="9"/>
      <c r="K92" s="9"/>
      <c r="L92" s="9"/>
    </row>
    <row r="93" spans="1:12" ht="15">
      <c r="A93" s="9"/>
      <c r="B93" s="8"/>
      <c r="C93" s="9"/>
      <c r="D93" s="9"/>
      <c r="E93" s="9"/>
      <c r="F93" s="9"/>
      <c r="G93" s="9"/>
      <c r="H93" s="9"/>
      <c r="I93" s="9"/>
      <c r="J93" s="9"/>
      <c r="K93" s="9"/>
      <c r="L93" s="9"/>
    </row>
    <row r="94" spans="1:12" ht="15">
      <c r="A94" s="9"/>
      <c r="B94" s="169" t="s">
        <v>156</v>
      </c>
      <c r="C94" s="169"/>
      <c r="D94" s="169"/>
      <c r="E94" s="169"/>
      <c r="F94" s="169"/>
      <c r="G94" s="169"/>
      <c r="H94" s="169"/>
      <c r="I94" s="169"/>
      <c r="J94" s="169"/>
      <c r="K94" s="169"/>
      <c r="L94" s="169"/>
    </row>
    <row r="95" spans="1:12" ht="15">
      <c r="A95" s="9"/>
      <c r="B95" s="169"/>
      <c r="C95" s="169"/>
      <c r="D95" s="169"/>
      <c r="E95" s="169"/>
      <c r="F95" s="169"/>
      <c r="G95" s="169"/>
      <c r="H95" s="169"/>
      <c r="I95" s="169"/>
      <c r="J95" s="169"/>
      <c r="K95" s="169"/>
      <c r="L95" s="169"/>
    </row>
    <row r="96" spans="1:12" ht="15">
      <c r="A96" s="9"/>
      <c r="B96" s="169"/>
      <c r="C96" s="169"/>
      <c r="D96" s="169"/>
      <c r="E96" s="169"/>
      <c r="F96" s="169"/>
      <c r="G96" s="169"/>
      <c r="H96" s="169"/>
      <c r="I96" s="169"/>
      <c r="J96" s="169"/>
      <c r="K96" s="169"/>
      <c r="L96" s="169"/>
    </row>
    <row r="97" spans="1:12" ht="15">
      <c r="A97" s="9"/>
      <c r="B97" s="52"/>
      <c r="C97" s="91"/>
      <c r="D97" s="52"/>
      <c r="E97" s="52"/>
      <c r="F97" s="52"/>
      <c r="G97" s="52"/>
      <c r="H97" s="52"/>
      <c r="I97" s="52"/>
      <c r="J97" s="52"/>
      <c r="K97" s="52"/>
      <c r="L97" s="52"/>
    </row>
    <row r="98" spans="1:12" ht="15">
      <c r="A98" s="9"/>
      <c r="B98" s="52"/>
      <c r="C98" s="91"/>
      <c r="D98" s="52"/>
      <c r="E98" s="52"/>
      <c r="F98" s="52"/>
      <c r="G98" s="52"/>
      <c r="H98" s="61" t="s">
        <v>9</v>
      </c>
      <c r="I98" s="52"/>
      <c r="J98" s="52"/>
      <c r="K98" s="52"/>
      <c r="L98" s="52"/>
    </row>
    <row r="99" spans="1:12" ht="15">
      <c r="A99" s="9"/>
      <c r="B99" s="52"/>
      <c r="C99" s="91"/>
      <c r="D99" s="52"/>
      <c r="E99" s="52"/>
      <c r="F99" s="52"/>
      <c r="G99" s="52"/>
      <c r="H99" s="61"/>
      <c r="I99" s="52"/>
      <c r="J99" s="52"/>
      <c r="K99" s="52"/>
      <c r="L99" s="52"/>
    </row>
    <row r="100" spans="1:12" ht="15">
      <c r="A100" s="9"/>
      <c r="B100" s="52" t="s">
        <v>157</v>
      </c>
      <c r="C100" s="91"/>
      <c r="D100" s="52"/>
      <c r="E100" s="52"/>
      <c r="F100" s="52"/>
      <c r="G100" s="52"/>
      <c r="H100" s="92">
        <f>'[1]CBS'!G30</f>
        <v>294</v>
      </c>
      <c r="I100" s="52"/>
      <c r="J100" s="52"/>
      <c r="K100" s="52"/>
      <c r="L100" s="52"/>
    </row>
    <row r="101" spans="1:12" ht="15">
      <c r="A101" s="9"/>
      <c r="B101" s="52" t="s">
        <v>158</v>
      </c>
      <c r="C101" s="91"/>
      <c r="D101" s="52"/>
      <c r="E101" s="52"/>
      <c r="F101" s="52"/>
      <c r="G101" s="52"/>
      <c r="H101" s="92">
        <f>'[1]CBS'!G50</f>
        <v>398</v>
      </c>
      <c r="I101" s="52"/>
      <c r="J101" s="52"/>
      <c r="K101" s="52"/>
      <c r="L101" s="52"/>
    </row>
    <row r="102" spans="1:12" ht="15.75" thickBot="1">
      <c r="A102" s="9"/>
      <c r="B102" s="52" t="s">
        <v>108</v>
      </c>
      <c r="C102" s="91"/>
      <c r="D102" s="52"/>
      <c r="E102" s="52"/>
      <c r="F102" s="52"/>
      <c r="G102" s="52"/>
      <c r="H102" s="93">
        <f>SUM(H100:H101)</f>
        <v>692</v>
      </c>
      <c r="I102" s="52"/>
      <c r="J102" s="52"/>
      <c r="K102" s="52"/>
      <c r="L102" s="52"/>
    </row>
    <row r="103" spans="1:12" ht="15.75" thickTop="1">
      <c r="A103" s="9"/>
      <c r="B103" s="52"/>
      <c r="C103" s="91"/>
      <c r="D103" s="52"/>
      <c r="E103" s="52"/>
      <c r="F103" s="52"/>
      <c r="G103" s="52"/>
      <c r="H103" s="52"/>
      <c r="I103" s="52"/>
      <c r="J103" s="52"/>
      <c r="K103" s="52"/>
      <c r="L103" s="52"/>
    </row>
    <row r="104" spans="1:12" ht="15">
      <c r="A104" s="9"/>
      <c r="B104" s="52" t="s">
        <v>159</v>
      </c>
      <c r="C104" s="91"/>
      <c r="D104" s="52"/>
      <c r="E104" s="52"/>
      <c r="F104" s="52"/>
      <c r="G104" s="52"/>
      <c r="H104" s="52"/>
      <c r="I104" s="52"/>
      <c r="J104" s="52"/>
      <c r="K104" s="52"/>
      <c r="L104" s="52"/>
    </row>
    <row r="105" spans="1:12" ht="15">
      <c r="A105" s="9"/>
      <c r="B105" s="52"/>
      <c r="C105" s="91"/>
      <c r="D105" s="52"/>
      <c r="E105" s="52"/>
      <c r="F105" s="52"/>
      <c r="G105" s="52"/>
      <c r="H105" s="52"/>
      <c r="I105" s="52"/>
      <c r="J105" s="52"/>
      <c r="K105" s="52"/>
      <c r="L105" s="52"/>
    </row>
    <row r="106" spans="1:12" ht="15">
      <c r="A106" s="9">
        <v>10</v>
      </c>
      <c r="B106" s="8" t="s">
        <v>160</v>
      </c>
      <c r="C106" s="9"/>
      <c r="D106" s="9"/>
      <c r="E106" s="9"/>
      <c r="F106" s="9"/>
      <c r="G106" s="9"/>
      <c r="H106" s="9"/>
      <c r="I106" s="9"/>
      <c r="J106" s="9"/>
      <c r="K106" s="9"/>
      <c r="L106" s="9"/>
    </row>
    <row r="107" spans="1:12" ht="15">
      <c r="A107" s="9"/>
      <c r="B107" s="8"/>
      <c r="C107" s="9"/>
      <c r="D107" s="9"/>
      <c r="E107" s="9"/>
      <c r="F107" s="9"/>
      <c r="G107" s="9"/>
      <c r="H107" s="9"/>
      <c r="I107" s="9"/>
      <c r="J107" s="9"/>
      <c r="K107" s="9"/>
      <c r="L107" s="9"/>
    </row>
    <row r="108" spans="1:12" ht="6" customHeight="1">
      <c r="A108" s="9"/>
      <c r="B108" s="169" t="s">
        <v>161</v>
      </c>
      <c r="C108" s="169"/>
      <c r="D108" s="169"/>
      <c r="E108" s="169"/>
      <c r="F108" s="169"/>
      <c r="G108" s="169"/>
      <c r="H108" s="169"/>
      <c r="I108" s="169"/>
      <c r="J108" s="169"/>
      <c r="K108" s="169"/>
      <c r="L108" s="169"/>
    </row>
    <row r="109" spans="1:12" ht="6" customHeight="1">
      <c r="A109" s="9"/>
      <c r="B109" s="169"/>
      <c r="C109" s="169"/>
      <c r="D109" s="169"/>
      <c r="E109" s="169"/>
      <c r="F109" s="169"/>
      <c r="G109" s="169"/>
      <c r="H109" s="169"/>
      <c r="I109" s="169"/>
      <c r="J109" s="169"/>
      <c r="K109" s="169"/>
      <c r="L109" s="169"/>
    </row>
    <row r="110" spans="1:12" ht="6" customHeight="1">
      <c r="A110" s="9"/>
      <c r="B110" s="169"/>
      <c r="C110" s="169"/>
      <c r="D110" s="169"/>
      <c r="E110" s="169"/>
      <c r="F110" s="169"/>
      <c r="G110" s="169"/>
      <c r="H110" s="169"/>
      <c r="I110" s="169"/>
      <c r="J110" s="169"/>
      <c r="K110" s="169"/>
      <c r="L110" s="169"/>
    </row>
    <row r="111" spans="1:12" ht="6" customHeight="1">
      <c r="A111" s="9"/>
      <c r="B111" s="169"/>
      <c r="C111" s="169"/>
      <c r="D111" s="169"/>
      <c r="E111" s="169"/>
      <c r="F111" s="169"/>
      <c r="G111" s="169"/>
      <c r="H111" s="169"/>
      <c r="I111" s="169"/>
      <c r="J111" s="169"/>
      <c r="K111" s="169"/>
      <c r="L111" s="169"/>
    </row>
    <row r="112" spans="1:12" ht="15">
      <c r="A112" s="9"/>
      <c r="B112" s="82"/>
      <c r="C112" s="82"/>
      <c r="D112" s="82"/>
      <c r="E112" s="82"/>
      <c r="F112" s="82"/>
      <c r="G112" s="82"/>
      <c r="H112" s="82"/>
      <c r="I112" s="82"/>
      <c r="J112" s="82"/>
      <c r="K112" s="82"/>
      <c r="L112" s="82"/>
    </row>
    <row r="113" spans="1:12" ht="15">
      <c r="A113" s="9">
        <f>A106+1</f>
        <v>11</v>
      </c>
      <c r="B113" s="8" t="s">
        <v>162</v>
      </c>
      <c r="C113" s="9"/>
      <c r="D113" s="9"/>
      <c r="E113" s="9"/>
      <c r="F113" s="9"/>
      <c r="G113" s="9"/>
      <c r="H113" s="9"/>
      <c r="I113" s="9"/>
      <c r="J113" s="9"/>
      <c r="K113" s="9"/>
      <c r="L113" s="9"/>
    </row>
    <row r="114" spans="1:12" ht="15">
      <c r="A114" s="9"/>
      <c r="B114" s="8"/>
      <c r="C114" s="9"/>
      <c r="D114" s="9"/>
      <c r="E114" s="9"/>
      <c r="F114" s="9"/>
      <c r="G114" s="9"/>
      <c r="H114" s="9"/>
      <c r="I114" s="9"/>
      <c r="J114" s="9"/>
      <c r="K114" s="9"/>
      <c r="L114" s="9"/>
    </row>
    <row r="115" spans="1:12" ht="15">
      <c r="A115" s="9"/>
      <c r="B115" s="169" t="s">
        <v>163</v>
      </c>
      <c r="C115" s="169"/>
      <c r="D115" s="169"/>
      <c r="E115" s="169"/>
      <c r="F115" s="169"/>
      <c r="G115" s="169"/>
      <c r="H115" s="169"/>
      <c r="I115" s="169"/>
      <c r="J115" s="169"/>
      <c r="K115" s="169"/>
      <c r="L115" s="169"/>
    </row>
    <row r="116" spans="1:12" ht="15">
      <c r="A116" s="9"/>
      <c r="B116" s="169"/>
      <c r="C116" s="169"/>
      <c r="D116" s="169"/>
      <c r="E116" s="169"/>
      <c r="F116" s="169"/>
      <c r="G116" s="169"/>
      <c r="H116" s="169"/>
      <c r="I116" s="169"/>
      <c r="J116" s="169"/>
      <c r="K116" s="169"/>
      <c r="L116" s="169"/>
    </row>
    <row r="117" spans="1:12" ht="15">
      <c r="A117" s="9"/>
      <c r="B117" s="9"/>
      <c r="C117" s="9"/>
      <c r="D117" s="9"/>
      <c r="E117" s="9"/>
      <c r="F117" s="9"/>
      <c r="G117" s="9"/>
      <c r="H117" s="9"/>
      <c r="I117" s="9"/>
      <c r="J117" s="9"/>
      <c r="K117" s="9"/>
      <c r="L117" s="9"/>
    </row>
    <row r="118" spans="1:12" ht="15">
      <c r="A118" s="9">
        <f>A113+1</f>
        <v>12</v>
      </c>
      <c r="B118" s="8" t="s">
        <v>164</v>
      </c>
      <c r="C118" s="9"/>
      <c r="D118" s="9"/>
      <c r="E118" s="9"/>
      <c r="F118" s="9"/>
      <c r="G118" s="9"/>
      <c r="H118" s="9"/>
      <c r="I118" s="9"/>
      <c r="J118" s="9"/>
      <c r="K118" s="9"/>
      <c r="L118" s="9"/>
    </row>
    <row r="119" spans="1:12" ht="15">
      <c r="A119" s="9"/>
      <c r="B119" s="8"/>
      <c r="C119" s="9"/>
      <c r="D119" s="9"/>
      <c r="E119" s="9"/>
      <c r="F119" s="9"/>
      <c r="G119" s="9"/>
      <c r="H119" s="9"/>
      <c r="I119" s="9"/>
      <c r="J119" s="9"/>
      <c r="K119" s="9"/>
      <c r="L119" s="9"/>
    </row>
    <row r="120" spans="1:12" ht="15">
      <c r="A120" s="9"/>
      <c r="B120" s="87" t="s">
        <v>165</v>
      </c>
      <c r="C120" s="87"/>
      <c r="D120" s="87"/>
      <c r="E120" s="87"/>
      <c r="F120" s="87"/>
      <c r="G120" s="87"/>
      <c r="H120" s="87"/>
      <c r="I120" s="87"/>
      <c r="J120" s="87"/>
      <c r="K120" s="87"/>
      <c r="L120" s="87"/>
    </row>
    <row r="121" spans="1:12" ht="15">
      <c r="A121" s="9"/>
      <c r="B121" s="87"/>
      <c r="C121" s="87"/>
      <c r="D121" s="87"/>
      <c r="E121" s="87"/>
      <c r="F121" s="87"/>
      <c r="G121" s="87"/>
      <c r="H121" s="87"/>
      <c r="I121" s="87"/>
      <c r="J121" s="87"/>
      <c r="K121" s="87"/>
      <c r="L121" s="87"/>
    </row>
    <row r="122" spans="1:12" ht="15">
      <c r="A122" s="9"/>
      <c r="B122" s="87"/>
      <c r="C122" s="87"/>
      <c r="D122" s="87"/>
      <c r="E122" s="87"/>
      <c r="F122" s="87"/>
      <c r="G122" s="87"/>
      <c r="H122" s="87"/>
      <c r="I122" s="87"/>
      <c r="J122" s="87"/>
      <c r="K122" s="87"/>
      <c r="L122" s="87"/>
    </row>
    <row r="123" spans="1:12" ht="15">
      <c r="A123" s="9">
        <f>A118+1</f>
        <v>13</v>
      </c>
      <c r="B123" s="88" t="s">
        <v>166</v>
      </c>
      <c r="C123" s="82"/>
      <c r="D123" s="82"/>
      <c r="E123" s="82"/>
      <c r="F123" s="82"/>
      <c r="G123" s="82"/>
      <c r="H123" s="82"/>
      <c r="I123" s="82"/>
      <c r="J123" s="82"/>
      <c r="K123" s="82"/>
      <c r="L123" s="82"/>
    </row>
    <row r="124" spans="1:12" ht="15">
      <c r="A124" s="9"/>
      <c r="B124" s="82"/>
      <c r="C124" s="9"/>
      <c r="D124" s="82"/>
      <c r="E124" s="82"/>
      <c r="F124" s="82"/>
      <c r="G124" s="82"/>
      <c r="H124" s="82"/>
      <c r="I124" s="82"/>
      <c r="J124" s="82"/>
      <c r="K124" s="82"/>
      <c r="L124" s="82"/>
    </row>
    <row r="125" spans="1:12" ht="15">
      <c r="A125" s="9"/>
      <c r="B125" s="62" t="s">
        <v>167</v>
      </c>
      <c r="C125" s="88" t="s">
        <v>168</v>
      </c>
      <c r="D125" s="87"/>
      <c r="E125" s="87"/>
      <c r="F125" s="87"/>
      <c r="G125" s="87"/>
      <c r="H125" s="87"/>
      <c r="I125" s="87"/>
      <c r="J125" s="87"/>
      <c r="K125" s="87"/>
      <c r="L125" s="87"/>
    </row>
    <row r="126" spans="1:12" ht="15">
      <c r="A126" s="9"/>
      <c r="B126" s="82"/>
      <c r="C126" s="82"/>
      <c r="D126" s="82"/>
      <c r="E126" s="82"/>
      <c r="F126" s="82"/>
      <c r="G126" s="82"/>
      <c r="H126" s="82"/>
      <c r="I126" s="82"/>
      <c r="J126" s="84" t="s">
        <v>143</v>
      </c>
      <c r="K126" s="84"/>
      <c r="L126" s="84" t="s">
        <v>144</v>
      </c>
    </row>
    <row r="127" spans="1:12" ht="15">
      <c r="A127" s="9"/>
      <c r="B127" s="82"/>
      <c r="C127" s="82"/>
      <c r="D127" s="82"/>
      <c r="E127" s="82"/>
      <c r="F127" s="82"/>
      <c r="G127" s="82"/>
      <c r="H127" s="82"/>
      <c r="I127" s="82"/>
      <c r="J127" s="84" t="s">
        <v>145</v>
      </c>
      <c r="K127" s="84"/>
      <c r="L127" s="84" t="s">
        <v>146</v>
      </c>
    </row>
    <row r="128" spans="1:12" ht="15">
      <c r="A128" s="9"/>
      <c r="B128" s="82"/>
      <c r="C128" s="82"/>
      <c r="D128" s="82"/>
      <c r="E128" s="82"/>
      <c r="F128" s="82"/>
      <c r="G128" s="82"/>
      <c r="H128" s="82"/>
      <c r="I128" s="82"/>
      <c r="J128" s="85" t="s">
        <v>4</v>
      </c>
      <c r="K128" s="9"/>
      <c r="L128" s="85" t="s">
        <v>4</v>
      </c>
    </row>
    <row r="129" spans="1:12" ht="15">
      <c r="A129" s="9"/>
      <c r="B129" s="82"/>
      <c r="C129" s="82"/>
      <c r="D129" s="82"/>
      <c r="E129" s="82"/>
      <c r="F129" s="82"/>
      <c r="G129" s="82"/>
      <c r="H129" s="82"/>
      <c r="I129" s="82"/>
      <c r="J129" s="84" t="s">
        <v>9</v>
      </c>
      <c r="K129" s="9"/>
      <c r="L129" s="84" t="s">
        <v>9</v>
      </c>
    </row>
    <row r="130" spans="1:12" ht="15">
      <c r="A130" s="9"/>
      <c r="B130" s="82"/>
      <c r="C130" s="82"/>
      <c r="D130" s="82"/>
      <c r="E130" s="82"/>
      <c r="F130" s="82"/>
      <c r="G130" s="82"/>
      <c r="H130" s="82"/>
      <c r="I130" s="82"/>
      <c r="J130" s="82"/>
      <c r="K130" s="82"/>
      <c r="L130" s="82"/>
    </row>
    <row r="131" spans="1:12" ht="15">
      <c r="A131" s="9"/>
      <c r="B131" s="82"/>
      <c r="C131" s="87" t="s">
        <v>169</v>
      </c>
      <c r="D131" s="82"/>
      <c r="E131" s="82"/>
      <c r="F131" s="82"/>
      <c r="G131" s="82"/>
      <c r="H131" s="82"/>
      <c r="I131" s="82"/>
      <c r="J131" s="94">
        <f>'[1]CIS'!D35</f>
        <v>765</v>
      </c>
      <c r="K131" s="95"/>
      <c r="L131" s="94">
        <f>'[1]CIS'!H35</f>
        <v>2762</v>
      </c>
    </row>
    <row r="132" spans="1:12" ht="15">
      <c r="A132" s="9"/>
      <c r="B132" s="82"/>
      <c r="C132" s="82"/>
      <c r="D132" s="82"/>
      <c r="E132" s="82"/>
      <c r="F132" s="82"/>
      <c r="G132" s="82"/>
      <c r="H132" s="82"/>
      <c r="I132" s="82"/>
      <c r="J132" s="82"/>
      <c r="K132" s="82"/>
      <c r="L132" s="82"/>
    </row>
    <row r="133" spans="1:12" ht="15">
      <c r="A133" s="9"/>
      <c r="B133" s="82"/>
      <c r="C133" s="87" t="s">
        <v>170</v>
      </c>
      <c r="D133" s="82"/>
      <c r="E133" s="82"/>
      <c r="F133" s="82"/>
      <c r="G133" s="82"/>
      <c r="H133" s="82"/>
      <c r="I133" s="82"/>
      <c r="J133" s="94">
        <f>150000</f>
        <v>150000</v>
      </c>
      <c r="K133" s="82"/>
      <c r="L133" s="94">
        <v>150000</v>
      </c>
    </row>
    <row r="134" spans="1:12" ht="15">
      <c r="A134" s="9"/>
      <c r="B134" s="82"/>
      <c r="C134" s="82"/>
      <c r="D134" s="82"/>
      <c r="E134" s="82"/>
      <c r="F134" s="82"/>
      <c r="G134" s="82"/>
      <c r="H134" s="82"/>
      <c r="I134" s="82"/>
      <c r="J134" s="82"/>
      <c r="K134" s="82"/>
      <c r="L134" s="82"/>
    </row>
    <row r="135" spans="1:12" ht="15.75" thickBot="1">
      <c r="A135" s="9"/>
      <c r="B135" s="82"/>
      <c r="C135" s="87" t="s">
        <v>171</v>
      </c>
      <c r="D135" s="82"/>
      <c r="E135" s="82"/>
      <c r="F135" s="82"/>
      <c r="G135" s="82"/>
      <c r="H135" s="82"/>
      <c r="I135" s="82"/>
      <c r="J135" s="96">
        <f>J131/J133*100</f>
        <v>0.51</v>
      </c>
      <c r="K135" s="97"/>
      <c r="L135" s="96">
        <f>L131/L133*100</f>
        <v>1.8413333333333333</v>
      </c>
    </row>
    <row r="136" spans="1:12" ht="15">
      <c r="A136" s="9"/>
      <c r="B136" s="82"/>
      <c r="C136" s="87"/>
      <c r="D136" s="82"/>
      <c r="E136" s="82"/>
      <c r="F136" s="82"/>
      <c r="G136" s="82"/>
      <c r="H136" s="82"/>
      <c r="I136" s="82"/>
      <c r="J136" s="98"/>
      <c r="K136" s="97"/>
      <c r="L136" s="98"/>
    </row>
    <row r="137" spans="1:12" ht="15">
      <c r="A137" s="9"/>
      <c r="B137" s="82"/>
      <c r="C137" s="82"/>
      <c r="D137" s="82"/>
      <c r="E137" s="82"/>
      <c r="F137" s="82"/>
      <c r="G137" s="82"/>
      <c r="H137" s="82"/>
      <c r="I137" s="82"/>
      <c r="J137" s="82"/>
      <c r="K137" s="82"/>
      <c r="L137" s="82"/>
    </row>
    <row r="138" spans="1:12" ht="15">
      <c r="A138" s="9"/>
      <c r="B138" s="62" t="s">
        <v>172</v>
      </c>
      <c r="C138" s="88" t="s">
        <v>173</v>
      </c>
      <c r="D138" s="82"/>
      <c r="E138" s="82"/>
      <c r="F138" s="82"/>
      <c r="G138" s="82"/>
      <c r="H138" s="82"/>
      <c r="I138" s="82"/>
      <c r="J138" s="82"/>
      <c r="K138" s="82"/>
      <c r="L138" s="82"/>
    </row>
    <row r="139" spans="1:12" ht="15">
      <c r="A139" s="9"/>
      <c r="B139" s="62"/>
      <c r="C139" s="88"/>
      <c r="D139" s="82"/>
      <c r="E139" s="82"/>
      <c r="F139" s="82"/>
      <c r="G139" s="82"/>
      <c r="H139" s="82"/>
      <c r="I139" s="82"/>
      <c r="J139" s="82"/>
      <c r="K139" s="82"/>
      <c r="L139" s="82"/>
    </row>
    <row r="140" spans="1:12" ht="15">
      <c r="A140" s="9"/>
      <c r="B140" s="62"/>
      <c r="C140" s="87" t="s">
        <v>174</v>
      </c>
      <c r="D140" s="82"/>
      <c r="E140" s="82"/>
      <c r="F140" s="82"/>
      <c r="G140" s="82"/>
      <c r="H140" s="82"/>
      <c r="I140" s="82"/>
      <c r="J140" s="82"/>
      <c r="K140" s="82"/>
      <c r="L140" s="82"/>
    </row>
    <row r="141" spans="1:12" ht="15">
      <c r="A141" s="9"/>
      <c r="B141" s="99"/>
      <c r="C141" s="83"/>
      <c r="D141" s="83"/>
      <c r="E141" s="83"/>
      <c r="F141" s="83"/>
      <c r="G141" s="83"/>
      <c r="H141" s="83"/>
      <c r="I141" s="82"/>
      <c r="J141" s="82"/>
      <c r="K141" s="82"/>
      <c r="L141" s="82"/>
    </row>
    <row r="142" spans="1:12" ht="15">
      <c r="A142" s="9"/>
      <c r="B142" s="82"/>
      <c r="C142" s="82"/>
      <c r="D142" s="82"/>
      <c r="E142" s="82"/>
      <c r="F142" s="82"/>
      <c r="G142" s="82"/>
      <c r="H142" s="82"/>
      <c r="I142" s="82"/>
      <c r="J142" s="82"/>
      <c r="K142" s="82"/>
      <c r="L142" s="82"/>
    </row>
    <row r="143" spans="1:12" ht="15">
      <c r="A143" s="9">
        <f>A123+1</f>
        <v>14</v>
      </c>
      <c r="B143" s="8" t="s">
        <v>175</v>
      </c>
      <c r="C143" s="52"/>
      <c r="D143" s="52"/>
      <c r="E143" s="52"/>
      <c r="F143" s="52"/>
      <c r="G143" s="52"/>
      <c r="H143" s="52"/>
      <c r="I143" s="52"/>
      <c r="J143" s="52"/>
      <c r="K143" s="52"/>
      <c r="L143" s="52"/>
    </row>
    <row r="144" spans="1:12" ht="15">
      <c r="A144" s="9"/>
      <c r="B144" s="8"/>
      <c r="C144" s="52"/>
      <c r="D144" s="52"/>
      <c r="E144" s="52"/>
      <c r="F144" s="52"/>
      <c r="G144" s="52"/>
      <c r="H144" s="52"/>
      <c r="I144" s="52"/>
      <c r="J144" s="52"/>
      <c r="K144" s="52"/>
      <c r="L144" s="52"/>
    </row>
    <row r="145" spans="1:12" ht="15">
      <c r="A145" s="9"/>
      <c r="B145" s="172" t="s">
        <v>176</v>
      </c>
      <c r="C145" s="173"/>
      <c r="D145" s="173"/>
      <c r="E145" s="173"/>
      <c r="F145" s="173"/>
      <c r="G145" s="173"/>
      <c r="H145" s="173"/>
      <c r="I145" s="173"/>
      <c r="J145" s="173"/>
      <c r="K145" s="173"/>
      <c r="L145" s="173"/>
    </row>
    <row r="146" spans="1:12" ht="15">
      <c r="A146" s="9"/>
      <c r="B146" s="100"/>
      <c r="C146" s="101"/>
      <c r="D146" s="101"/>
      <c r="E146" s="101"/>
      <c r="F146" s="101"/>
      <c r="G146" s="101"/>
      <c r="H146" s="101"/>
      <c r="I146" s="101"/>
      <c r="J146" s="101"/>
      <c r="K146" s="101"/>
      <c r="L146" s="101"/>
    </row>
    <row r="147" spans="1:12" ht="15">
      <c r="A147" s="9"/>
      <c r="B147" s="100"/>
      <c r="C147" s="101"/>
      <c r="D147" s="101"/>
      <c r="E147" s="101"/>
      <c r="F147" s="101"/>
      <c r="G147" s="101"/>
      <c r="H147" s="101"/>
      <c r="I147" s="101"/>
      <c r="J147" s="101"/>
      <c r="K147" s="101"/>
      <c r="L147" s="101"/>
    </row>
    <row r="148" spans="1:12" ht="15">
      <c r="A148" s="9"/>
      <c r="B148" s="100"/>
      <c r="C148" s="101"/>
      <c r="D148" s="101"/>
      <c r="E148" s="101"/>
      <c r="F148" s="101"/>
      <c r="G148" s="101"/>
      <c r="H148" s="101"/>
      <c r="I148" s="101"/>
      <c r="J148" s="101"/>
      <c r="K148" s="101"/>
      <c r="L148" s="101"/>
    </row>
    <row r="149" spans="1:12" ht="15">
      <c r="A149" s="9"/>
      <c r="B149" s="100"/>
      <c r="C149" s="101"/>
      <c r="D149" s="101"/>
      <c r="E149" s="101"/>
      <c r="F149" s="101"/>
      <c r="G149" s="101"/>
      <c r="H149" s="101"/>
      <c r="I149" s="101"/>
      <c r="J149" s="101"/>
      <c r="K149" s="101"/>
      <c r="L149" s="101"/>
    </row>
    <row r="150" spans="1:12" ht="15">
      <c r="A150" s="9"/>
      <c r="B150" s="100"/>
      <c r="C150" s="101"/>
      <c r="D150" s="101"/>
      <c r="E150" s="101"/>
      <c r="F150" s="101"/>
      <c r="G150" s="101"/>
      <c r="H150" s="101"/>
      <c r="I150" s="101"/>
      <c r="J150" s="101"/>
      <c r="K150" s="101"/>
      <c r="L150" s="101"/>
    </row>
    <row r="151" spans="1:12" ht="15">
      <c r="A151" s="9"/>
      <c r="B151" s="100"/>
      <c r="C151" s="101"/>
      <c r="D151" s="101"/>
      <c r="E151" s="101"/>
      <c r="F151" s="101"/>
      <c r="G151" s="101"/>
      <c r="H151" s="101"/>
      <c r="I151" s="101"/>
      <c r="J151" s="101"/>
      <c r="K151" s="101"/>
      <c r="L151" s="101"/>
    </row>
    <row r="152" spans="1:12" ht="15">
      <c r="A152" s="9"/>
      <c r="B152" s="9"/>
      <c r="C152" s="9"/>
      <c r="D152" s="9"/>
      <c r="E152" s="9"/>
      <c r="F152" s="9"/>
      <c r="G152" s="9"/>
      <c r="H152" s="9"/>
      <c r="I152" s="9"/>
      <c r="J152" s="9"/>
      <c r="K152" s="9"/>
      <c r="L152" s="9"/>
    </row>
  </sheetData>
  <mergeCells count="27">
    <mergeCell ref="B87:D87"/>
    <mergeCell ref="B88:D88"/>
    <mergeCell ref="B90:D90"/>
    <mergeCell ref="K78:L78"/>
    <mergeCell ref="B84:D84"/>
    <mergeCell ref="B85:D85"/>
    <mergeCell ref="B86:D86"/>
    <mergeCell ref="B76:J76"/>
    <mergeCell ref="B80:D80"/>
    <mergeCell ref="F78:H78"/>
    <mergeCell ref="F79:H79"/>
    <mergeCell ref="F80:H80"/>
    <mergeCell ref="I78:J78"/>
    <mergeCell ref="I79:J79"/>
    <mergeCell ref="I80:J80"/>
    <mergeCell ref="B94:L96"/>
    <mergeCell ref="B108:L111"/>
    <mergeCell ref="B115:L116"/>
    <mergeCell ref="B145:L145"/>
    <mergeCell ref="B18:L18"/>
    <mergeCell ref="B29:L36"/>
    <mergeCell ref="B40:L44"/>
    <mergeCell ref="B71:L73"/>
    <mergeCell ref="A1:L1"/>
    <mergeCell ref="A2:L2"/>
    <mergeCell ref="A4:L4"/>
    <mergeCell ref="B9:L16"/>
  </mergeCells>
  <printOptions/>
  <pageMargins left="0.32" right="0.24" top="1" bottom="1" header="0.52" footer="0.5"/>
  <pageSetup orientation="portrait" scale="75" r:id="rId1"/>
  <rowBreaks count="2" manualBreakCount="2">
    <brk id="63" max="255" man="1"/>
    <brk id="121" max="255" man="1"/>
  </rowBreaks>
</worksheet>
</file>

<file path=xl/worksheets/sheet6.xml><?xml version="1.0" encoding="utf-8"?>
<worksheet xmlns="http://schemas.openxmlformats.org/spreadsheetml/2006/main" xmlns:r="http://schemas.openxmlformats.org/officeDocument/2006/relationships">
  <dimension ref="A1:N90"/>
  <sheetViews>
    <sheetView zoomScale="75" zoomScaleNormal="75" workbookViewId="0" topLeftCell="A46">
      <selection activeCell="N68" sqref="N68"/>
    </sheetView>
  </sheetViews>
  <sheetFormatPr defaultColWidth="9.140625" defaultRowHeight="12.75"/>
  <cols>
    <col min="1" max="1" width="4.57421875" style="0" customWidth="1"/>
  </cols>
  <sheetData>
    <row r="1" spans="1:14" ht="15.75">
      <c r="A1" s="162" t="s">
        <v>0</v>
      </c>
      <c r="B1" s="162"/>
      <c r="C1" s="162"/>
      <c r="D1" s="162"/>
      <c r="E1" s="162"/>
      <c r="F1" s="162"/>
      <c r="G1" s="162"/>
      <c r="H1" s="162"/>
      <c r="I1" s="162"/>
      <c r="J1" s="162"/>
      <c r="K1" s="162"/>
      <c r="L1" s="162"/>
      <c r="M1" s="162"/>
      <c r="N1" s="162"/>
    </row>
    <row r="2" spans="1:14" ht="15.75">
      <c r="A2" s="162" t="s">
        <v>1</v>
      </c>
      <c r="B2" s="162"/>
      <c r="C2" s="162"/>
      <c r="D2" s="162"/>
      <c r="E2" s="162"/>
      <c r="F2" s="162"/>
      <c r="G2" s="162"/>
      <c r="H2" s="162"/>
      <c r="I2" s="162"/>
      <c r="J2" s="162"/>
      <c r="K2" s="162"/>
      <c r="L2" s="162"/>
      <c r="M2" s="162"/>
      <c r="N2" s="162"/>
    </row>
    <row r="4" spans="1:14" ht="15.75">
      <c r="A4" s="162" t="s">
        <v>177</v>
      </c>
      <c r="B4" s="162"/>
      <c r="C4" s="162"/>
      <c r="D4" s="162"/>
      <c r="E4" s="162"/>
      <c r="F4" s="162"/>
      <c r="G4" s="162"/>
      <c r="H4" s="162"/>
      <c r="I4" s="162"/>
      <c r="J4" s="162"/>
      <c r="K4" s="162"/>
      <c r="L4" s="162"/>
      <c r="M4" s="162"/>
      <c r="N4" s="162"/>
    </row>
    <row r="5" spans="1:14" ht="15">
      <c r="A5" s="81"/>
      <c r="B5" s="15"/>
      <c r="C5" s="15"/>
      <c r="D5" s="15"/>
      <c r="E5" s="15"/>
      <c r="F5" s="15"/>
      <c r="G5" s="15"/>
      <c r="H5" s="15"/>
      <c r="I5" s="15"/>
      <c r="J5" s="15"/>
      <c r="K5" s="15"/>
      <c r="L5" s="15"/>
      <c r="M5" s="15"/>
      <c r="N5" s="15"/>
    </row>
    <row r="6" spans="1:14" ht="15">
      <c r="A6" s="8"/>
      <c r="B6" s="9"/>
      <c r="C6" s="9"/>
      <c r="D6" s="9"/>
      <c r="E6" s="9"/>
      <c r="F6" s="9"/>
      <c r="G6" s="9"/>
      <c r="H6" s="9"/>
      <c r="I6" s="9"/>
      <c r="J6" s="9"/>
      <c r="K6" s="9"/>
      <c r="L6" s="9"/>
      <c r="M6" s="9"/>
      <c r="N6" s="9"/>
    </row>
    <row r="7" spans="1:14" ht="15">
      <c r="A7" s="9">
        <v>1</v>
      </c>
      <c r="B7" s="8" t="s">
        <v>178</v>
      </c>
      <c r="C7" s="9"/>
      <c r="D7" s="9"/>
      <c r="E7" s="9"/>
      <c r="F7" s="9"/>
      <c r="G7" s="9"/>
      <c r="H7" s="9"/>
      <c r="I7" s="9"/>
      <c r="J7" s="9"/>
      <c r="K7" s="9"/>
      <c r="L7" s="9"/>
      <c r="M7" s="9"/>
      <c r="N7" s="9"/>
    </row>
    <row r="8" spans="1:14" ht="15">
      <c r="A8" s="9"/>
      <c r="B8" s="8"/>
      <c r="C8" s="9"/>
      <c r="D8" s="9"/>
      <c r="E8" s="9"/>
      <c r="F8" s="9"/>
      <c r="G8" s="9"/>
      <c r="H8" s="9"/>
      <c r="I8" s="9"/>
      <c r="J8" s="9"/>
      <c r="K8" s="9"/>
      <c r="L8" s="9"/>
      <c r="M8" s="9"/>
      <c r="N8" s="9"/>
    </row>
    <row r="9" spans="1:14" ht="15">
      <c r="A9" s="9"/>
      <c r="B9" s="191" t="s">
        <v>179</v>
      </c>
      <c r="C9" s="192"/>
      <c r="D9" s="192"/>
      <c r="E9" s="192"/>
      <c r="F9" s="192"/>
      <c r="G9" s="192"/>
      <c r="H9" s="192"/>
      <c r="I9" s="192"/>
      <c r="J9" s="192"/>
      <c r="K9" s="192"/>
      <c r="L9" s="192"/>
      <c r="M9" s="192"/>
      <c r="N9" s="192"/>
    </row>
    <row r="10" spans="1:14" ht="15">
      <c r="A10" s="9"/>
      <c r="B10" s="192"/>
      <c r="C10" s="192"/>
      <c r="D10" s="192"/>
      <c r="E10" s="192"/>
      <c r="F10" s="192"/>
      <c r="G10" s="192"/>
      <c r="H10" s="192"/>
      <c r="I10" s="192"/>
      <c r="J10" s="192"/>
      <c r="K10" s="192"/>
      <c r="L10" s="192"/>
      <c r="M10" s="192"/>
      <c r="N10" s="192"/>
    </row>
    <row r="11" spans="1:14" ht="15">
      <c r="A11" s="9"/>
      <c r="B11" s="52"/>
      <c r="C11" s="52"/>
      <c r="D11" s="52"/>
      <c r="E11" s="52"/>
      <c r="F11" s="52"/>
      <c r="G11" s="52"/>
      <c r="H11" s="52"/>
      <c r="I11" s="52"/>
      <c r="J11" s="52"/>
      <c r="K11" s="52"/>
      <c r="L11" s="52"/>
      <c r="M11" s="52"/>
      <c r="N11" s="52"/>
    </row>
    <row r="12" spans="1:14" ht="15">
      <c r="A12" s="9"/>
      <c r="B12" s="191" t="s">
        <v>180</v>
      </c>
      <c r="C12" s="192"/>
      <c r="D12" s="192"/>
      <c r="E12" s="192"/>
      <c r="F12" s="192"/>
      <c r="G12" s="192"/>
      <c r="H12" s="192"/>
      <c r="I12" s="192"/>
      <c r="J12" s="192"/>
      <c r="K12" s="192"/>
      <c r="L12" s="192"/>
      <c r="M12" s="192"/>
      <c r="N12" s="192"/>
    </row>
    <row r="13" spans="1:14" ht="15">
      <c r="A13" s="9"/>
      <c r="B13" s="192"/>
      <c r="C13" s="192"/>
      <c r="D13" s="192"/>
      <c r="E13" s="192"/>
      <c r="F13" s="192"/>
      <c r="G13" s="192"/>
      <c r="H13" s="192"/>
      <c r="I13" s="192"/>
      <c r="J13" s="192"/>
      <c r="K13" s="192"/>
      <c r="L13" s="192"/>
      <c r="M13" s="192"/>
      <c r="N13" s="192"/>
    </row>
    <row r="14" spans="1:14" ht="15">
      <c r="A14" s="9"/>
      <c r="B14" s="52"/>
      <c r="C14" s="52"/>
      <c r="D14" s="52"/>
      <c r="E14" s="52"/>
      <c r="F14" s="52"/>
      <c r="G14" s="52"/>
      <c r="H14" s="52"/>
      <c r="I14" s="52"/>
      <c r="J14" s="52"/>
      <c r="K14" s="52"/>
      <c r="L14" s="52"/>
      <c r="M14" s="52"/>
      <c r="N14" s="52"/>
    </row>
    <row r="15" spans="1:14" ht="15">
      <c r="A15" s="9">
        <v>2</v>
      </c>
      <c r="B15" s="103" t="s">
        <v>181</v>
      </c>
      <c r="C15" s="52"/>
      <c r="D15" s="52"/>
      <c r="E15" s="52"/>
      <c r="F15" s="52"/>
      <c r="G15" s="52"/>
      <c r="H15" s="52"/>
      <c r="I15" s="52"/>
      <c r="J15" s="52"/>
      <c r="K15" s="52"/>
      <c r="L15" s="52"/>
      <c r="M15" s="52"/>
      <c r="N15" s="52"/>
    </row>
    <row r="16" spans="1:14" ht="15">
      <c r="A16" s="9"/>
      <c r="B16" s="103"/>
      <c r="C16" s="52"/>
      <c r="D16" s="52"/>
      <c r="E16" s="52"/>
      <c r="F16" s="52"/>
      <c r="G16" s="52"/>
      <c r="H16" s="52"/>
      <c r="I16" s="52"/>
      <c r="J16" s="52"/>
      <c r="K16" s="52"/>
      <c r="L16" s="52"/>
      <c r="M16" s="52"/>
      <c r="N16" s="52"/>
    </row>
    <row r="17" spans="1:14" ht="15">
      <c r="A17" s="9"/>
      <c r="B17" s="172" t="s">
        <v>182</v>
      </c>
      <c r="C17" s="172"/>
      <c r="D17" s="172"/>
      <c r="E17" s="172"/>
      <c r="F17" s="172"/>
      <c r="G17" s="172"/>
      <c r="H17" s="172"/>
      <c r="I17" s="172"/>
      <c r="J17" s="172"/>
      <c r="K17" s="172"/>
      <c r="L17" s="172"/>
      <c r="M17" s="172"/>
      <c r="N17" s="172"/>
    </row>
    <row r="18" spans="1:14" ht="15">
      <c r="A18" s="9"/>
      <c r="B18" s="52"/>
      <c r="C18" s="52"/>
      <c r="D18" s="52"/>
      <c r="E18" s="52"/>
      <c r="F18" s="52"/>
      <c r="G18" s="52"/>
      <c r="H18" s="52"/>
      <c r="I18" s="52"/>
      <c r="J18" s="52"/>
      <c r="K18" s="52"/>
      <c r="L18" s="52"/>
      <c r="M18" s="52"/>
      <c r="N18" s="52"/>
    </row>
    <row r="19" spans="1:14" ht="15">
      <c r="A19" s="9">
        <f>A15+1</f>
        <v>3</v>
      </c>
      <c r="B19" s="8" t="s">
        <v>183</v>
      </c>
      <c r="C19" s="52"/>
      <c r="D19" s="52"/>
      <c r="E19" s="52"/>
      <c r="F19" s="52"/>
      <c r="G19" s="52"/>
      <c r="H19" s="52"/>
      <c r="I19" s="52"/>
      <c r="J19" s="52"/>
      <c r="K19" s="52"/>
      <c r="L19" s="52"/>
      <c r="M19" s="52"/>
      <c r="N19" s="52"/>
    </row>
    <row r="20" spans="1:14" ht="15">
      <c r="A20" s="9"/>
      <c r="B20" s="8"/>
      <c r="C20" s="9"/>
      <c r="D20" s="9"/>
      <c r="E20" s="9"/>
      <c r="F20" s="9"/>
      <c r="G20" s="9"/>
      <c r="H20" s="9"/>
      <c r="I20" s="102"/>
      <c r="J20" s="102"/>
      <c r="K20" s="102"/>
      <c r="L20" s="102"/>
      <c r="M20" s="104"/>
      <c r="N20" s="104"/>
    </row>
    <row r="21" spans="1:14" ht="15">
      <c r="A21" s="9"/>
      <c r="B21" s="193" t="s">
        <v>184</v>
      </c>
      <c r="C21" s="173"/>
      <c r="D21" s="173"/>
      <c r="E21" s="173"/>
      <c r="F21" s="173"/>
      <c r="G21" s="173"/>
      <c r="H21" s="173"/>
      <c r="I21" s="173"/>
      <c r="J21" s="173"/>
      <c r="K21" s="173"/>
      <c r="L21" s="173"/>
      <c r="M21" s="173"/>
      <c r="N21" s="173"/>
    </row>
    <row r="22" spans="1:14" ht="15">
      <c r="A22" s="9"/>
      <c r="B22" s="87"/>
      <c r="C22" s="9"/>
      <c r="D22" s="9"/>
      <c r="E22" s="9"/>
      <c r="F22" s="9"/>
      <c r="G22" s="9"/>
      <c r="H22" s="9"/>
      <c r="I22" s="9"/>
      <c r="J22" s="9"/>
      <c r="K22" s="9"/>
      <c r="L22" s="9"/>
      <c r="M22" s="105"/>
      <c r="N22" s="105"/>
    </row>
    <row r="23" spans="1:14" ht="15">
      <c r="A23" s="9">
        <f>A19+1</f>
        <v>4</v>
      </c>
      <c r="B23" s="88" t="s">
        <v>185</v>
      </c>
      <c r="C23" s="9"/>
      <c r="D23" s="9"/>
      <c r="E23" s="9"/>
      <c r="F23" s="9"/>
      <c r="G23" s="9"/>
      <c r="H23" s="9"/>
      <c r="I23" s="9"/>
      <c r="J23" s="9"/>
      <c r="K23" s="9"/>
      <c r="L23" s="9"/>
      <c r="M23" s="105"/>
      <c r="N23" s="105"/>
    </row>
    <row r="24" spans="1:14" ht="15">
      <c r="A24" s="9"/>
      <c r="B24" s="87"/>
      <c r="C24" s="9"/>
      <c r="D24" s="9"/>
      <c r="E24" s="9"/>
      <c r="F24" s="9"/>
      <c r="G24" s="9"/>
      <c r="H24" s="9"/>
      <c r="I24" s="9"/>
      <c r="J24" s="9"/>
      <c r="K24" s="9"/>
      <c r="L24" s="9"/>
      <c r="M24" s="105"/>
      <c r="N24" s="105"/>
    </row>
    <row r="25" spans="1:14" ht="6" customHeight="1">
      <c r="A25" s="9"/>
      <c r="B25" s="169" t="s">
        <v>186</v>
      </c>
      <c r="C25" s="192"/>
      <c r="D25" s="192"/>
      <c r="E25" s="192"/>
      <c r="F25" s="192"/>
      <c r="G25" s="192"/>
      <c r="H25" s="192"/>
      <c r="I25" s="192"/>
      <c r="J25" s="192"/>
      <c r="K25" s="192"/>
      <c r="L25" s="192"/>
      <c r="M25" s="192"/>
      <c r="N25" s="192"/>
    </row>
    <row r="26" spans="1:14" ht="6" customHeight="1">
      <c r="A26" s="9"/>
      <c r="B26" s="192"/>
      <c r="C26" s="192"/>
      <c r="D26" s="192"/>
      <c r="E26" s="192"/>
      <c r="F26" s="192"/>
      <c r="G26" s="192"/>
      <c r="H26" s="192"/>
      <c r="I26" s="192"/>
      <c r="J26" s="192"/>
      <c r="K26" s="192"/>
      <c r="L26" s="192"/>
      <c r="M26" s="192"/>
      <c r="N26" s="192"/>
    </row>
    <row r="27" spans="1:14" ht="6" customHeight="1">
      <c r="A27" s="9"/>
      <c r="B27" s="192"/>
      <c r="C27" s="192"/>
      <c r="D27" s="192"/>
      <c r="E27" s="192"/>
      <c r="F27" s="192"/>
      <c r="G27" s="192"/>
      <c r="H27" s="192"/>
      <c r="I27" s="192"/>
      <c r="J27" s="192"/>
      <c r="K27" s="192"/>
      <c r="L27" s="192"/>
      <c r="M27" s="192"/>
      <c r="N27" s="192"/>
    </row>
    <row r="28" spans="1:14" ht="6" customHeight="1">
      <c r="A28" s="9"/>
      <c r="B28" s="192"/>
      <c r="C28" s="192"/>
      <c r="D28" s="192"/>
      <c r="E28" s="192"/>
      <c r="F28" s="192"/>
      <c r="G28" s="192"/>
      <c r="H28" s="192"/>
      <c r="I28" s="192"/>
      <c r="J28" s="192"/>
      <c r="K28" s="192"/>
      <c r="L28" s="192"/>
      <c r="M28" s="192"/>
      <c r="N28" s="192"/>
    </row>
    <row r="29" spans="1:14" ht="15">
      <c r="A29" s="9"/>
      <c r="B29" s="102"/>
      <c r="C29" s="102"/>
      <c r="D29" s="102"/>
      <c r="E29" s="102"/>
      <c r="F29" s="102"/>
      <c r="G29" s="102"/>
      <c r="H29" s="102"/>
      <c r="I29" s="102"/>
      <c r="J29" s="102"/>
      <c r="K29" s="102"/>
      <c r="L29" s="102"/>
      <c r="M29" s="102"/>
      <c r="N29" s="102"/>
    </row>
    <row r="30" spans="1:14" ht="15">
      <c r="A30" s="9">
        <f>A23+1</f>
        <v>5</v>
      </c>
      <c r="B30" s="103" t="s">
        <v>187</v>
      </c>
      <c r="C30" s="102"/>
      <c r="D30" s="102"/>
      <c r="E30" s="102"/>
      <c r="F30" s="102"/>
      <c r="G30" s="102"/>
      <c r="H30" s="102"/>
      <c r="I30" s="102"/>
      <c r="J30" s="102"/>
      <c r="K30" s="102"/>
      <c r="L30" s="102"/>
      <c r="M30" s="102"/>
      <c r="N30" s="102"/>
    </row>
    <row r="31" spans="1:14" ht="15">
      <c r="A31" s="9"/>
      <c r="B31" s="102"/>
      <c r="C31" s="102"/>
      <c r="D31" s="102"/>
      <c r="E31" s="102"/>
      <c r="F31" s="102"/>
      <c r="G31" s="102"/>
      <c r="H31" s="102"/>
      <c r="I31" s="102"/>
      <c r="J31" s="102"/>
      <c r="K31" s="102"/>
      <c r="L31" s="102"/>
      <c r="M31" s="102"/>
      <c r="N31" s="102"/>
    </row>
    <row r="32" spans="1:14" ht="6" customHeight="1">
      <c r="A32" s="9"/>
      <c r="B32" s="191" t="s">
        <v>188</v>
      </c>
      <c r="C32" s="191"/>
      <c r="D32" s="191"/>
      <c r="E32" s="191"/>
      <c r="F32" s="191"/>
      <c r="G32" s="191"/>
      <c r="H32" s="191"/>
      <c r="I32" s="191"/>
      <c r="J32" s="191"/>
      <c r="K32" s="191"/>
      <c r="L32" s="191"/>
      <c r="M32" s="191"/>
      <c r="N32" s="191"/>
    </row>
    <row r="33" spans="1:14" ht="6" customHeight="1">
      <c r="A33" s="9"/>
      <c r="B33" s="191"/>
      <c r="C33" s="191"/>
      <c r="D33" s="191"/>
      <c r="E33" s="191"/>
      <c r="F33" s="191"/>
      <c r="G33" s="191"/>
      <c r="H33" s="191"/>
      <c r="I33" s="191"/>
      <c r="J33" s="191"/>
      <c r="K33" s="191"/>
      <c r="L33" s="191"/>
      <c r="M33" s="191"/>
      <c r="N33" s="191"/>
    </row>
    <row r="34" spans="1:14" ht="6" customHeight="1">
      <c r="A34" s="9"/>
      <c r="B34" s="191"/>
      <c r="C34" s="191"/>
      <c r="D34" s="191"/>
      <c r="E34" s="191"/>
      <c r="F34" s="191"/>
      <c r="G34" s="191"/>
      <c r="H34" s="191"/>
      <c r="I34" s="191"/>
      <c r="J34" s="191"/>
      <c r="K34" s="191"/>
      <c r="L34" s="191"/>
      <c r="M34" s="191"/>
      <c r="N34" s="191"/>
    </row>
    <row r="35" spans="1:14" ht="6" customHeight="1">
      <c r="A35" s="9"/>
      <c r="B35" s="191"/>
      <c r="C35" s="191"/>
      <c r="D35" s="191"/>
      <c r="E35" s="191"/>
      <c r="F35" s="191"/>
      <c r="G35" s="191"/>
      <c r="H35" s="191"/>
      <c r="I35" s="191"/>
      <c r="J35" s="191"/>
      <c r="K35" s="191"/>
      <c r="L35" s="191"/>
      <c r="M35" s="191"/>
      <c r="N35" s="191"/>
    </row>
    <row r="36" spans="1:14" ht="6" customHeight="1">
      <c r="A36" s="9"/>
      <c r="B36" s="192"/>
      <c r="C36" s="192"/>
      <c r="D36" s="192"/>
      <c r="E36" s="192"/>
      <c r="F36" s="192"/>
      <c r="G36" s="192"/>
      <c r="H36" s="192"/>
      <c r="I36" s="192"/>
      <c r="J36" s="192"/>
      <c r="K36" s="192"/>
      <c r="L36" s="192"/>
      <c r="M36" s="192"/>
      <c r="N36" s="192"/>
    </row>
    <row r="37" spans="1:14" ht="15">
      <c r="A37" s="9"/>
      <c r="B37" s="102"/>
      <c r="C37" s="102"/>
      <c r="D37" s="102"/>
      <c r="E37" s="102"/>
      <c r="F37" s="102"/>
      <c r="G37" s="102"/>
      <c r="H37" s="102"/>
      <c r="I37" s="102"/>
      <c r="J37" s="102"/>
      <c r="K37" s="102"/>
      <c r="L37" s="102"/>
      <c r="M37" s="102"/>
      <c r="N37" s="102"/>
    </row>
    <row r="38" spans="1:14" ht="15">
      <c r="A38" s="9">
        <v>6</v>
      </c>
      <c r="B38" s="88" t="s">
        <v>189</v>
      </c>
      <c r="C38" s="9"/>
      <c r="D38" s="9"/>
      <c r="E38" s="9"/>
      <c r="F38" s="9"/>
      <c r="G38" s="9"/>
      <c r="H38" s="9"/>
      <c r="I38" s="9"/>
      <c r="J38" s="9"/>
      <c r="K38" s="9"/>
      <c r="L38" s="9"/>
      <c r="M38" s="105"/>
      <c r="N38" s="105"/>
    </row>
    <row r="39" spans="1:14" ht="15">
      <c r="A39" s="9"/>
      <c r="B39" s="87"/>
      <c r="C39" s="9"/>
      <c r="D39" s="9"/>
      <c r="E39" s="9"/>
      <c r="F39" s="9"/>
      <c r="G39" s="9"/>
      <c r="H39" s="9"/>
      <c r="I39" s="9"/>
      <c r="J39" s="9"/>
      <c r="K39" s="9"/>
      <c r="L39" s="9"/>
      <c r="M39" s="105"/>
      <c r="N39" s="105"/>
    </row>
    <row r="40" spans="1:14" ht="15">
      <c r="A40" s="9"/>
      <c r="B40" s="169" t="s">
        <v>190</v>
      </c>
      <c r="C40" s="192"/>
      <c r="D40" s="192"/>
      <c r="E40" s="192"/>
      <c r="F40" s="192"/>
      <c r="G40" s="192"/>
      <c r="H40" s="192"/>
      <c r="I40" s="192"/>
      <c r="J40" s="192"/>
      <c r="K40" s="192"/>
      <c r="L40" s="192"/>
      <c r="M40" s="192"/>
      <c r="N40" s="192"/>
    </row>
    <row r="41" spans="1:14" ht="15">
      <c r="A41" s="9"/>
      <c r="B41" s="192"/>
      <c r="C41" s="192"/>
      <c r="D41" s="192"/>
      <c r="E41" s="192"/>
      <c r="F41" s="192"/>
      <c r="G41" s="192"/>
      <c r="H41" s="192"/>
      <c r="I41" s="192"/>
      <c r="J41" s="192"/>
      <c r="K41" s="192"/>
      <c r="L41" s="192"/>
      <c r="M41" s="192"/>
      <c r="N41" s="192"/>
    </row>
    <row r="42" spans="1:14" ht="15">
      <c r="A42" s="9"/>
      <c r="B42" s="102"/>
      <c r="C42" s="102"/>
      <c r="D42" s="102"/>
      <c r="E42" s="102"/>
      <c r="F42" s="102"/>
      <c r="G42" s="102"/>
      <c r="H42" s="102"/>
      <c r="I42" s="102"/>
      <c r="J42" s="102"/>
      <c r="K42" s="102"/>
      <c r="L42" s="102"/>
      <c r="M42" s="102"/>
      <c r="N42" s="102"/>
    </row>
    <row r="43" spans="1:14" ht="15">
      <c r="A43" s="9">
        <v>7</v>
      </c>
      <c r="B43" s="8" t="s">
        <v>191</v>
      </c>
      <c r="C43" s="52"/>
      <c r="D43" s="52"/>
      <c r="E43" s="52"/>
      <c r="F43" s="52"/>
      <c r="G43" s="52"/>
      <c r="H43" s="52"/>
      <c r="I43" s="52"/>
      <c r="J43" s="52"/>
      <c r="K43" s="52"/>
      <c r="L43" s="52"/>
      <c r="M43" s="52"/>
      <c r="N43" s="52"/>
    </row>
    <row r="44" spans="1:14" ht="15">
      <c r="A44" s="9"/>
      <c r="B44" s="8"/>
      <c r="C44" s="52"/>
      <c r="D44" s="52"/>
      <c r="E44" s="52"/>
      <c r="F44" s="52"/>
      <c r="G44" s="52"/>
      <c r="H44" s="52"/>
      <c r="I44" s="52"/>
      <c r="J44" s="52"/>
      <c r="K44" s="52"/>
      <c r="L44" s="52"/>
      <c r="M44" s="52"/>
      <c r="N44" s="52"/>
    </row>
    <row r="45" spans="1:14" ht="15">
      <c r="A45" s="9"/>
      <c r="B45" s="192" t="s">
        <v>192</v>
      </c>
      <c r="C45" s="192"/>
      <c r="D45" s="192"/>
      <c r="E45" s="192"/>
      <c r="F45" s="192"/>
      <c r="G45" s="192"/>
      <c r="H45" s="192"/>
      <c r="I45" s="192"/>
      <c r="J45" s="192"/>
      <c r="K45" s="192"/>
      <c r="L45" s="192"/>
      <c r="M45" s="192"/>
      <c r="N45" s="192"/>
    </row>
    <row r="46" spans="1:14" ht="15">
      <c r="A46" s="9"/>
      <c r="B46" s="192"/>
      <c r="C46" s="192"/>
      <c r="D46" s="192"/>
      <c r="E46" s="192"/>
      <c r="F46" s="192"/>
      <c r="G46" s="192"/>
      <c r="H46" s="192"/>
      <c r="I46" s="192"/>
      <c r="J46" s="192"/>
      <c r="K46" s="192"/>
      <c r="L46" s="192"/>
      <c r="M46" s="192"/>
      <c r="N46" s="192"/>
    </row>
    <row r="47" spans="1:14" ht="15">
      <c r="A47" s="9"/>
      <c r="B47" s="87"/>
      <c r="C47" s="9"/>
      <c r="D47" s="9"/>
      <c r="E47" s="9"/>
      <c r="F47" s="9"/>
      <c r="G47" s="9"/>
      <c r="H47" s="9"/>
      <c r="I47" s="9"/>
      <c r="J47" s="9"/>
      <c r="K47" s="9"/>
      <c r="L47" s="9"/>
      <c r="M47" s="105"/>
      <c r="N47" s="105"/>
    </row>
    <row r="48" spans="1:14" ht="15">
      <c r="A48" s="9">
        <v>8</v>
      </c>
      <c r="B48" s="88" t="s">
        <v>193</v>
      </c>
      <c r="C48" s="9"/>
      <c r="D48" s="9"/>
      <c r="E48" s="9"/>
      <c r="F48" s="9"/>
      <c r="G48" s="9"/>
      <c r="H48" s="9"/>
      <c r="I48" s="9"/>
      <c r="J48" s="9"/>
      <c r="K48" s="9"/>
      <c r="L48" s="9"/>
      <c r="M48" s="9"/>
      <c r="N48" s="105"/>
    </row>
    <row r="49" spans="1:14" ht="15">
      <c r="A49" s="9"/>
      <c r="B49" s="88"/>
      <c r="C49" s="9"/>
      <c r="D49" s="9"/>
      <c r="E49" s="9"/>
      <c r="F49" s="9"/>
      <c r="G49" s="9"/>
      <c r="H49" s="9"/>
      <c r="I49" s="9"/>
      <c r="J49" s="9"/>
      <c r="K49" s="9"/>
      <c r="L49" s="9"/>
      <c r="M49" s="9"/>
      <c r="N49" s="105"/>
    </row>
    <row r="50" spans="1:14" ht="15">
      <c r="A50" s="9"/>
      <c r="B50" s="87" t="s">
        <v>194</v>
      </c>
      <c r="C50" s="9"/>
      <c r="D50" s="9"/>
      <c r="E50" s="9"/>
      <c r="F50" s="9"/>
      <c r="G50" s="9"/>
      <c r="H50" s="9"/>
      <c r="I50" s="9"/>
      <c r="J50" s="9"/>
      <c r="K50" s="9"/>
      <c r="L50" s="9"/>
      <c r="M50" s="9"/>
      <c r="N50" s="105"/>
    </row>
    <row r="51" spans="1:14" ht="15">
      <c r="A51" s="9"/>
      <c r="B51" s="87"/>
      <c r="C51" s="9"/>
      <c r="D51" s="9"/>
      <c r="E51" s="9"/>
      <c r="F51" s="9"/>
      <c r="G51" s="9"/>
      <c r="H51" s="9"/>
      <c r="I51" s="9"/>
      <c r="J51" s="9"/>
      <c r="K51" s="9"/>
      <c r="L51" s="9"/>
      <c r="M51" s="9"/>
      <c r="N51" s="105"/>
    </row>
    <row r="52" spans="1:14" ht="15">
      <c r="A52" s="9"/>
      <c r="B52" s="87"/>
      <c r="C52" s="9"/>
      <c r="D52" s="9"/>
      <c r="E52" s="9"/>
      <c r="F52" s="9"/>
      <c r="G52" s="9"/>
      <c r="H52" s="9"/>
      <c r="I52" s="9"/>
      <c r="J52" s="9"/>
      <c r="K52" s="9"/>
      <c r="L52" s="9"/>
      <c r="M52" s="9"/>
      <c r="N52" s="105"/>
    </row>
    <row r="53" spans="1:14" ht="15">
      <c r="A53" s="9">
        <v>9</v>
      </c>
      <c r="B53" s="88" t="s">
        <v>195</v>
      </c>
      <c r="C53" s="9"/>
      <c r="D53" s="9"/>
      <c r="E53" s="9"/>
      <c r="F53" s="9"/>
      <c r="G53" s="9"/>
      <c r="H53" s="9"/>
      <c r="I53" s="9"/>
      <c r="J53" s="9"/>
      <c r="K53" s="9"/>
      <c r="L53" s="9"/>
      <c r="M53" s="9"/>
      <c r="N53" s="105"/>
    </row>
    <row r="54" spans="1:14" ht="15">
      <c r="A54" s="9"/>
      <c r="B54" s="87"/>
      <c r="C54" s="9"/>
      <c r="D54" s="9"/>
      <c r="E54" s="9"/>
      <c r="F54" s="9"/>
      <c r="G54" s="9"/>
      <c r="H54" s="9"/>
      <c r="I54" s="9"/>
      <c r="J54" s="9"/>
      <c r="K54" s="9"/>
      <c r="L54" s="9"/>
      <c r="M54" s="9"/>
      <c r="N54" s="105"/>
    </row>
    <row r="55" spans="1:14" ht="15">
      <c r="A55" s="9"/>
      <c r="B55" s="193" t="s">
        <v>196</v>
      </c>
      <c r="C55" s="173"/>
      <c r="D55" s="173"/>
      <c r="E55" s="173"/>
      <c r="F55" s="173"/>
      <c r="G55" s="173"/>
      <c r="H55" s="173"/>
      <c r="I55" s="173"/>
      <c r="J55" s="173"/>
      <c r="K55" s="173"/>
      <c r="L55" s="173"/>
      <c r="M55" s="173"/>
      <c r="N55" s="173"/>
    </row>
    <row r="56" spans="1:14" ht="15">
      <c r="A56" s="9"/>
      <c r="B56" s="87"/>
      <c r="C56" s="9"/>
      <c r="D56" s="9"/>
      <c r="E56" s="9"/>
      <c r="F56" s="9"/>
      <c r="G56" s="9"/>
      <c r="H56" s="9"/>
      <c r="I56" s="9"/>
      <c r="J56" s="9"/>
      <c r="K56" s="9"/>
      <c r="L56" s="9"/>
      <c r="M56" s="9"/>
      <c r="N56" s="105"/>
    </row>
    <row r="57" spans="1:14" ht="15">
      <c r="A57" s="9"/>
      <c r="B57" s="106" t="s">
        <v>197</v>
      </c>
      <c r="C57" s="9"/>
      <c r="D57" s="9"/>
      <c r="E57" s="9"/>
      <c r="F57" s="9"/>
      <c r="G57" s="9"/>
      <c r="H57" s="9"/>
      <c r="I57" s="9"/>
      <c r="J57" s="9"/>
      <c r="K57" s="9"/>
      <c r="L57" s="9"/>
      <c r="M57" s="9"/>
      <c r="N57" s="105"/>
    </row>
    <row r="58" spans="1:14" ht="15">
      <c r="A58" s="9"/>
      <c r="B58" s="87"/>
      <c r="C58" s="9"/>
      <c r="D58" s="9"/>
      <c r="E58" s="9"/>
      <c r="F58" s="9"/>
      <c r="G58" s="9"/>
      <c r="K58" s="61"/>
      <c r="L58" s="61" t="s">
        <v>198</v>
      </c>
      <c r="M58" s="61" t="s">
        <v>199</v>
      </c>
      <c r="N58" s="105"/>
    </row>
    <row r="59" spans="1:14" ht="15">
      <c r="A59" s="9"/>
      <c r="B59" s="87"/>
      <c r="C59" s="9"/>
      <c r="D59" s="9"/>
      <c r="E59" s="9"/>
      <c r="F59" s="9"/>
      <c r="G59" s="9"/>
      <c r="K59" s="61" t="s">
        <v>200</v>
      </c>
      <c r="L59" s="61" t="s">
        <v>201</v>
      </c>
      <c r="M59" s="61" t="s">
        <v>202</v>
      </c>
      <c r="N59" s="105"/>
    </row>
    <row r="60" spans="1:14" ht="15">
      <c r="A60" s="9"/>
      <c r="B60" s="87"/>
      <c r="C60" s="9"/>
      <c r="D60" s="9"/>
      <c r="E60" s="9"/>
      <c r="F60" s="9"/>
      <c r="G60" s="9"/>
      <c r="K60" s="107" t="s">
        <v>203</v>
      </c>
      <c r="L60" s="107" t="s">
        <v>203</v>
      </c>
      <c r="M60" s="107" t="s">
        <v>203</v>
      </c>
      <c r="N60" s="105"/>
    </row>
    <row r="61" spans="1:14" ht="15">
      <c r="A61" s="9"/>
      <c r="B61" s="87"/>
      <c r="C61" s="9"/>
      <c r="D61" s="9"/>
      <c r="E61" s="9"/>
      <c r="F61" s="9"/>
      <c r="G61" s="9"/>
      <c r="H61" s="9"/>
      <c r="I61" s="9"/>
      <c r="J61" s="9"/>
      <c r="K61" s="9"/>
      <c r="L61" s="9"/>
      <c r="M61" s="9"/>
      <c r="N61" s="105"/>
    </row>
    <row r="62" spans="1:14" ht="15">
      <c r="A62" s="9"/>
      <c r="B62" s="87" t="s">
        <v>204</v>
      </c>
      <c r="C62" s="9"/>
      <c r="D62" s="9"/>
      <c r="E62" s="9"/>
      <c r="F62" s="9"/>
      <c r="G62" s="9"/>
      <c r="H62" s="9"/>
      <c r="I62" s="9"/>
      <c r="J62" s="9"/>
      <c r="K62" s="108">
        <f>'[1]FW_WS'!P6</f>
        <v>2110</v>
      </c>
      <c r="L62" s="108">
        <f>'[1]FW_WS'!P19</f>
        <v>695</v>
      </c>
      <c r="M62" s="108">
        <f>'[1]FW_WS'!B6+'[1]FW_WS'!B19</f>
        <v>6557</v>
      </c>
      <c r="N62" s="105"/>
    </row>
    <row r="63" spans="1:14" ht="15">
      <c r="A63" s="9"/>
      <c r="B63" s="87" t="s">
        <v>205</v>
      </c>
      <c r="C63" s="9"/>
      <c r="D63" s="9"/>
      <c r="E63" s="9"/>
      <c r="F63" s="9"/>
      <c r="G63" s="9"/>
      <c r="H63" s="9"/>
      <c r="I63" s="9"/>
      <c r="J63" s="9"/>
      <c r="K63" s="108">
        <f>'[1]FW_WS'!Q6</f>
        <v>2200</v>
      </c>
      <c r="L63" s="108">
        <f>'[1]FW_WS'!Q19</f>
        <v>857</v>
      </c>
      <c r="M63" s="108">
        <f>'[1]FW_WS'!C6+'[1]FW_WS'!C19</f>
        <v>5433</v>
      </c>
      <c r="N63" s="105"/>
    </row>
    <row r="64" spans="1:14" ht="15">
      <c r="A64" s="9"/>
      <c r="B64" s="87" t="s">
        <v>206</v>
      </c>
      <c r="C64" s="9"/>
      <c r="D64" s="9"/>
      <c r="E64" s="9"/>
      <c r="F64" s="9"/>
      <c r="G64" s="9"/>
      <c r="H64" s="9"/>
      <c r="I64" s="9"/>
      <c r="J64" s="9"/>
      <c r="K64" s="108">
        <f>'[1]FW_WS'!U6</f>
        <v>2422</v>
      </c>
      <c r="L64" s="108">
        <f>'[1]FW_WS'!U19</f>
        <v>777</v>
      </c>
      <c r="M64" s="108">
        <f>'[1]FW_WS'!G6+'[1]FW_WS'!G19</f>
        <v>2889</v>
      </c>
      <c r="N64" s="105"/>
    </row>
    <row r="65" spans="1:14" ht="15">
      <c r="A65" s="9"/>
      <c r="B65" s="87" t="s">
        <v>207</v>
      </c>
      <c r="C65" s="9"/>
      <c r="D65" s="9"/>
      <c r="E65" s="9"/>
      <c r="F65" s="9"/>
      <c r="G65" s="9"/>
      <c r="H65" s="9"/>
      <c r="I65" s="9"/>
      <c r="J65" s="9"/>
      <c r="K65" s="108">
        <f>'[1]FW_WS'!R6+'[1]FW_WS'!S6+'[1]FW_WS'!T6</f>
        <v>3356</v>
      </c>
      <c r="L65" s="108">
        <f>'[1]FW_WS'!R19+'[1]FW_WS'!S19+'[1]FW_WS'!T19</f>
        <v>1454</v>
      </c>
      <c r="M65" s="108">
        <f>'[1]FW_WS'!D6+'[1]FW_WS'!E6+'[1]FW_WS'!F6+'[1]FW_WS'!F19+'[1]FW_WS'!E19+'[1]FW_WS'!D19</f>
        <v>4880</v>
      </c>
      <c r="N65" s="105"/>
    </row>
    <row r="66" spans="1:14" ht="15">
      <c r="A66" s="9"/>
      <c r="B66" s="87" t="s">
        <v>208</v>
      </c>
      <c r="C66" s="9"/>
      <c r="D66" s="9"/>
      <c r="E66" s="9"/>
      <c r="F66" s="9"/>
      <c r="G66" s="9"/>
      <c r="H66" s="9"/>
      <c r="I66" s="9"/>
      <c r="J66" s="9"/>
      <c r="K66" s="108">
        <f>'[1]FW_WS'!V6</f>
        <v>65</v>
      </c>
      <c r="L66" s="108">
        <f>'[1]FW_WS'!V19</f>
        <v>52</v>
      </c>
      <c r="M66" s="108">
        <f>'[1]FW_WS'!H6+'[1]FW_WS'!H19</f>
        <v>11765</v>
      </c>
      <c r="N66" s="105"/>
    </row>
    <row r="67" spans="1:14" ht="15">
      <c r="A67" s="9"/>
      <c r="B67" s="87"/>
      <c r="C67" s="9"/>
      <c r="D67" s="9"/>
      <c r="E67" s="9"/>
      <c r="F67" s="9"/>
      <c r="G67" s="9"/>
      <c r="H67" s="9"/>
      <c r="I67" s="9"/>
      <c r="J67" s="9"/>
      <c r="K67" s="9"/>
      <c r="L67" s="9"/>
      <c r="M67" s="9"/>
      <c r="N67" s="105"/>
    </row>
    <row r="68" spans="1:14" ht="15">
      <c r="A68" s="9"/>
      <c r="B68" s="87" t="s">
        <v>209</v>
      </c>
      <c r="C68" s="9"/>
      <c r="D68" s="9"/>
      <c r="E68" s="9"/>
      <c r="F68" s="9"/>
      <c r="G68" s="9"/>
      <c r="H68" s="9"/>
      <c r="I68" s="9"/>
      <c r="J68" s="9"/>
      <c r="K68" s="109">
        <f>'[1]FW_WS'!X6</f>
        <v>-466</v>
      </c>
      <c r="L68" s="110">
        <v>0</v>
      </c>
      <c r="M68" s="109">
        <f>-('[1]FW_WS'!K14+'[1]FW_WS'!K16)</f>
        <v>-2895</v>
      </c>
      <c r="N68" s="105"/>
    </row>
    <row r="69" spans="1:14" ht="15">
      <c r="A69" s="9"/>
      <c r="B69" s="87"/>
      <c r="C69" s="9"/>
      <c r="D69" s="9"/>
      <c r="E69" s="9"/>
      <c r="F69" s="9"/>
      <c r="G69" s="9"/>
      <c r="H69" s="9"/>
      <c r="I69" s="9"/>
      <c r="J69" s="9"/>
      <c r="K69" s="9"/>
      <c r="L69" s="9"/>
      <c r="M69" s="9"/>
      <c r="N69" s="105"/>
    </row>
    <row r="70" spans="1:14" ht="15.75" thickBot="1">
      <c r="A70" s="9"/>
      <c r="B70" s="87"/>
      <c r="C70" s="9"/>
      <c r="D70" s="9"/>
      <c r="E70" s="9"/>
      <c r="F70" s="9"/>
      <c r="G70" s="9"/>
      <c r="H70" s="9"/>
      <c r="I70" s="9"/>
      <c r="J70" s="9"/>
      <c r="K70" s="111">
        <f>SUM(K62:K68)</f>
        <v>9687</v>
      </c>
      <c r="L70" s="111">
        <f>SUM(L62:L68)</f>
        <v>3835</v>
      </c>
      <c r="M70" s="111">
        <f>SUM(M62:M68)</f>
        <v>28629</v>
      </c>
      <c r="N70" s="105"/>
    </row>
    <row r="71" spans="1:14" ht="15.75" thickTop="1">
      <c r="A71" s="9"/>
      <c r="B71" s="87"/>
      <c r="C71" s="9"/>
      <c r="D71" s="9"/>
      <c r="E71" s="9"/>
      <c r="F71" s="9"/>
      <c r="G71" s="9"/>
      <c r="H71" s="9"/>
      <c r="I71" s="9"/>
      <c r="J71" s="9"/>
      <c r="K71" s="9"/>
      <c r="L71" s="9"/>
      <c r="M71" s="9"/>
      <c r="N71" s="105"/>
    </row>
    <row r="72" spans="1:14" ht="15">
      <c r="A72" s="9">
        <v>10</v>
      </c>
      <c r="B72" s="88" t="s">
        <v>210</v>
      </c>
      <c r="C72" s="9"/>
      <c r="D72" s="9"/>
      <c r="E72" s="9"/>
      <c r="F72" s="9"/>
      <c r="G72" s="9"/>
      <c r="H72" s="9"/>
      <c r="I72" s="9"/>
      <c r="J72" s="9"/>
      <c r="K72" s="9"/>
      <c r="L72" s="9"/>
      <c r="M72" s="84"/>
      <c r="N72" s="84"/>
    </row>
    <row r="73" spans="1:14" ht="15">
      <c r="A73" s="9"/>
      <c r="B73" s="88"/>
      <c r="C73" s="9"/>
      <c r="D73" s="9"/>
      <c r="E73" s="9"/>
      <c r="F73" s="9"/>
      <c r="G73" s="9"/>
      <c r="H73" s="9"/>
      <c r="I73" s="9"/>
      <c r="J73" s="9"/>
      <c r="K73" s="9"/>
      <c r="L73" s="9"/>
      <c r="M73" s="84"/>
      <c r="N73" s="84"/>
    </row>
    <row r="74" spans="1:14" ht="15">
      <c r="A74" s="9"/>
      <c r="B74" s="169" t="s">
        <v>211</v>
      </c>
      <c r="C74" s="192"/>
      <c r="D74" s="192"/>
      <c r="E74" s="192"/>
      <c r="F74" s="192"/>
      <c r="G74" s="192"/>
      <c r="H74" s="192"/>
      <c r="I74" s="192"/>
      <c r="J74" s="192"/>
      <c r="K74" s="192"/>
      <c r="L74" s="192"/>
      <c r="M74" s="192"/>
      <c r="N74" s="192"/>
    </row>
    <row r="75" spans="1:14" ht="15">
      <c r="A75" s="9"/>
      <c r="B75" s="192"/>
      <c r="C75" s="192"/>
      <c r="D75" s="192"/>
      <c r="E75" s="192"/>
      <c r="F75" s="192"/>
      <c r="G75" s="192"/>
      <c r="H75" s="192"/>
      <c r="I75" s="192"/>
      <c r="J75" s="192"/>
      <c r="K75" s="192"/>
      <c r="L75" s="192"/>
      <c r="M75" s="192"/>
      <c r="N75" s="192"/>
    </row>
    <row r="76" spans="1:14" ht="15">
      <c r="A76" s="9"/>
      <c r="B76" s="87"/>
      <c r="C76" s="9"/>
      <c r="D76" s="9"/>
      <c r="E76" s="9"/>
      <c r="F76" s="9"/>
      <c r="G76" s="9"/>
      <c r="H76" s="9"/>
      <c r="I76" s="9"/>
      <c r="J76" s="9"/>
      <c r="K76" s="9"/>
      <c r="L76" s="9"/>
      <c r="M76" s="9"/>
      <c r="N76" s="105"/>
    </row>
    <row r="77" spans="1:14" ht="15">
      <c r="A77" s="9">
        <v>11</v>
      </c>
      <c r="B77" s="103" t="s">
        <v>212</v>
      </c>
      <c r="C77" s="52"/>
      <c r="D77" s="52"/>
      <c r="E77" s="52"/>
      <c r="F77" s="52"/>
      <c r="G77" s="52"/>
      <c r="H77" s="52"/>
      <c r="I77" s="52"/>
      <c r="J77" s="52"/>
      <c r="K77" s="52"/>
      <c r="L77" s="52"/>
      <c r="M77" s="52"/>
      <c r="N77" s="52"/>
    </row>
    <row r="78" spans="1:14" ht="15">
      <c r="A78" s="9"/>
      <c r="B78" s="103"/>
      <c r="C78" s="52"/>
      <c r="D78" s="52"/>
      <c r="E78" s="52"/>
      <c r="F78" s="52"/>
      <c r="G78" s="52"/>
      <c r="H78" s="52"/>
      <c r="I78" s="52"/>
      <c r="J78" s="52"/>
      <c r="K78" s="52"/>
      <c r="L78" s="52"/>
      <c r="M78" s="52"/>
      <c r="N78" s="52"/>
    </row>
    <row r="79" spans="1:14" ht="15">
      <c r="A79" s="9"/>
      <c r="B79" s="169" t="s">
        <v>213</v>
      </c>
      <c r="C79" s="169"/>
      <c r="D79" s="169"/>
      <c r="E79" s="169"/>
      <c r="F79" s="169"/>
      <c r="G79" s="169"/>
      <c r="H79" s="169"/>
      <c r="I79" s="169"/>
      <c r="J79" s="169"/>
      <c r="K79" s="169"/>
      <c r="L79" s="169"/>
      <c r="M79" s="169"/>
      <c r="N79" s="169"/>
    </row>
    <row r="80" spans="1:14" ht="15">
      <c r="A80" s="9"/>
      <c r="B80" s="169"/>
      <c r="C80" s="169"/>
      <c r="D80" s="169"/>
      <c r="E80" s="169"/>
      <c r="F80" s="169"/>
      <c r="G80" s="169"/>
      <c r="H80" s="169"/>
      <c r="I80" s="169"/>
      <c r="J80" s="169"/>
      <c r="K80" s="169"/>
      <c r="L80" s="169"/>
      <c r="M80" s="169"/>
      <c r="N80" s="169"/>
    </row>
    <row r="81" spans="1:14" ht="15">
      <c r="A81" s="9"/>
      <c r="B81" s="87"/>
      <c r="C81" s="87"/>
      <c r="D81" s="87"/>
      <c r="E81" s="87"/>
      <c r="F81" s="87"/>
      <c r="G81" s="87"/>
      <c r="H81" s="87"/>
      <c r="I81" s="87"/>
      <c r="J81" s="87"/>
      <c r="K81" s="87"/>
      <c r="L81" s="87"/>
      <c r="M81" s="87"/>
      <c r="N81" s="87"/>
    </row>
    <row r="82" spans="1:14" ht="15">
      <c r="A82" s="9">
        <f>A77+1</f>
        <v>12</v>
      </c>
      <c r="B82" s="8" t="s">
        <v>214</v>
      </c>
      <c r="C82" s="9"/>
      <c r="D82" s="9"/>
      <c r="E82" s="9"/>
      <c r="F82" s="9"/>
      <c r="G82" s="9"/>
      <c r="H82" s="9"/>
      <c r="I82" s="9"/>
      <c r="J82" s="9"/>
      <c r="K82" s="9"/>
      <c r="L82" s="9"/>
      <c r="M82" s="9"/>
      <c r="N82" s="9"/>
    </row>
    <row r="83" spans="1:14" ht="15">
      <c r="A83" s="9"/>
      <c r="B83" s="8"/>
      <c r="C83" s="9"/>
      <c r="D83" s="9"/>
      <c r="E83" s="9"/>
      <c r="F83" s="9"/>
      <c r="G83" s="9"/>
      <c r="H83" s="9"/>
      <c r="I83" s="9"/>
      <c r="J83" s="9"/>
      <c r="K83" s="9"/>
      <c r="L83" s="9"/>
      <c r="M83" s="9"/>
      <c r="N83" s="9"/>
    </row>
    <row r="84" spans="1:14" ht="15">
      <c r="A84" s="9"/>
      <c r="B84" s="169" t="s">
        <v>215</v>
      </c>
      <c r="C84" s="169"/>
      <c r="D84" s="169"/>
      <c r="E84" s="169"/>
      <c r="F84" s="169"/>
      <c r="G84" s="169"/>
      <c r="H84" s="169"/>
      <c r="I84" s="169"/>
      <c r="J84" s="169"/>
      <c r="K84" s="169"/>
      <c r="L84" s="169"/>
      <c r="M84" s="169"/>
      <c r="N84" s="169"/>
    </row>
    <row r="85" spans="1:14" ht="15">
      <c r="A85" s="9"/>
      <c r="B85" s="169"/>
      <c r="C85" s="169"/>
      <c r="D85" s="169"/>
      <c r="E85" s="169"/>
      <c r="F85" s="169"/>
      <c r="G85" s="169"/>
      <c r="H85" s="169"/>
      <c r="I85" s="169"/>
      <c r="J85" s="169"/>
      <c r="K85" s="169"/>
      <c r="L85" s="169"/>
      <c r="M85" s="169"/>
      <c r="N85" s="169"/>
    </row>
    <row r="86" spans="1:14" ht="15">
      <c r="A86" s="9"/>
      <c r="B86" s="52"/>
      <c r="C86" s="52"/>
      <c r="D86" s="52"/>
      <c r="E86" s="52"/>
      <c r="F86" s="52"/>
      <c r="G86" s="52"/>
      <c r="H86" s="52"/>
      <c r="I86" s="52"/>
      <c r="J86" s="52"/>
      <c r="K86" s="52"/>
      <c r="L86" s="52"/>
      <c r="M86" s="52"/>
      <c r="N86" s="52"/>
    </row>
    <row r="87" spans="1:14" ht="15">
      <c r="A87" s="9">
        <f>A82+1</f>
        <v>13</v>
      </c>
      <c r="B87" s="8" t="s">
        <v>216</v>
      </c>
      <c r="C87" s="9"/>
      <c r="D87" s="9"/>
      <c r="E87" s="9"/>
      <c r="F87" s="9"/>
      <c r="G87" s="9"/>
      <c r="H87" s="9"/>
      <c r="I87" s="9"/>
      <c r="J87" s="9"/>
      <c r="K87" s="9"/>
      <c r="L87" s="9"/>
      <c r="M87" s="112"/>
      <c r="N87" s="9"/>
    </row>
    <row r="88" spans="1:14" ht="15">
      <c r="A88" s="9"/>
      <c r="B88" s="52"/>
      <c r="C88" s="52"/>
      <c r="D88" s="52"/>
      <c r="E88" s="52"/>
      <c r="F88" s="52"/>
      <c r="G88" s="52"/>
      <c r="H88" s="52"/>
      <c r="I88" s="52"/>
      <c r="J88" s="52"/>
      <c r="K88" s="52"/>
      <c r="L88" s="52"/>
      <c r="M88" s="91"/>
      <c r="N88" s="9"/>
    </row>
    <row r="89" spans="1:14" ht="15">
      <c r="A89" s="9"/>
      <c r="B89" s="172" t="s">
        <v>217</v>
      </c>
      <c r="C89" s="172"/>
      <c r="D89" s="172"/>
      <c r="E89" s="172"/>
      <c r="F89" s="172"/>
      <c r="G89" s="172"/>
      <c r="H89" s="172"/>
      <c r="I89" s="172"/>
      <c r="J89" s="172"/>
      <c r="K89" s="172"/>
      <c r="L89" s="172"/>
      <c r="M89" s="172"/>
      <c r="N89" s="172"/>
    </row>
    <row r="90" spans="1:14" ht="15">
      <c r="A90" s="9"/>
      <c r="B90" s="52"/>
      <c r="C90" s="52"/>
      <c r="D90" s="52"/>
      <c r="E90" s="52"/>
      <c r="F90" s="52"/>
      <c r="G90" s="52"/>
      <c r="H90" s="52"/>
      <c r="I90" s="52"/>
      <c r="J90" s="52"/>
      <c r="K90" s="52"/>
      <c r="L90" s="52"/>
      <c r="M90" s="52"/>
      <c r="N90" s="52"/>
    </row>
  </sheetData>
  <mergeCells count="16">
    <mergeCell ref="B74:N75"/>
    <mergeCell ref="B79:N80"/>
    <mergeCell ref="B84:N85"/>
    <mergeCell ref="B89:N89"/>
    <mergeCell ref="B32:N36"/>
    <mergeCell ref="B40:N41"/>
    <mergeCell ref="B45:N46"/>
    <mergeCell ref="B55:N55"/>
    <mergeCell ref="B12:N13"/>
    <mergeCell ref="B17:N17"/>
    <mergeCell ref="B21:N21"/>
    <mergeCell ref="B25:N28"/>
    <mergeCell ref="A1:N1"/>
    <mergeCell ref="A2:N2"/>
    <mergeCell ref="A4:N4"/>
    <mergeCell ref="B9:N10"/>
  </mergeCells>
  <printOptions/>
  <pageMargins left="0.25" right="0.25" top="1" bottom="1" header="0.5" footer="0.5"/>
  <pageSetup orientation="portrait" scale="80"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 YAP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 YAP &amp; CO</dc:creator>
  <cp:keywords/>
  <dc:description/>
  <cp:lastModifiedBy>SF YAP &amp; CO</cp:lastModifiedBy>
  <cp:lastPrinted>2002-11-28T02:25:24Z</cp:lastPrinted>
  <dcterms:created xsi:type="dcterms:W3CDTF">2002-11-27T03:43:01Z</dcterms:created>
  <dcterms:modified xsi:type="dcterms:W3CDTF">2002-11-28T03:18:30Z</dcterms:modified>
  <cp:category/>
  <cp:version/>
  <cp:contentType/>
  <cp:contentStatus/>
</cp:coreProperties>
</file>